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sphol\Downloads\"/>
    </mc:Choice>
  </mc:AlternateContent>
  <xr:revisionPtr revIDLastSave="0" documentId="8_{F93F558E-063E-40DF-AD38-F6CF218C6C10}" xr6:coauthVersionLast="45" xr6:coauthVersionMax="45" xr10:uidLastSave="{00000000-0000-0000-0000-000000000000}"/>
  <bookViews>
    <workbookView xWindow="-120" yWindow="-120" windowWidth="29040" windowHeight="15840" xr2:uid="{00000000-000D-0000-FFFF-FFFF00000000}"/>
  </bookViews>
  <sheets>
    <sheet name="Einführung" sheetId="24" r:id="rId1"/>
    <sheet name="Erfassung" sheetId="21" r:id="rId2"/>
    <sheet name="Auswertung" sheetId="22" r:id="rId3"/>
    <sheet name="Impressum" sheetId="25" r:id="rId4"/>
    <sheet name="(Effizienzfaktoren)" sheetId="5" state="hidden" r:id="rId5"/>
  </sheets>
  <calcPr calcId="181029"/>
</workbook>
</file>

<file path=xl/calcChain.xml><?xml version="1.0" encoding="utf-8"?>
<calcChain xmlns="http://schemas.openxmlformats.org/spreadsheetml/2006/main">
  <c r="B2" i="21" l="1"/>
  <c r="C205" i="21" l="1"/>
  <c r="C204" i="21"/>
  <c r="C203" i="21"/>
  <c r="C202" i="21"/>
  <c r="C185" i="21"/>
  <c r="C184" i="21"/>
  <c r="C183" i="21"/>
  <c r="C182" i="21"/>
  <c r="C140" i="21"/>
  <c r="C139" i="21"/>
  <c r="C138" i="21"/>
  <c r="C137" i="21"/>
  <c r="C95" i="21"/>
  <c r="C94" i="21"/>
  <c r="C93" i="21"/>
  <c r="C92" i="21"/>
  <c r="C76" i="21"/>
  <c r="C74" i="21"/>
  <c r="C73" i="21"/>
  <c r="C27" i="21"/>
  <c r="C26" i="21"/>
  <c r="C25" i="21"/>
  <c r="C24" i="21"/>
  <c r="A1" i="22" l="1"/>
  <c r="B29" i="22"/>
  <c r="B30" i="22"/>
  <c r="B32" i="22"/>
  <c r="B33" i="22"/>
  <c r="B35" i="22"/>
  <c r="C27" i="22"/>
  <c r="D27" i="22"/>
  <c r="E27" i="22"/>
  <c r="C32" i="21"/>
  <c r="C31" i="21"/>
  <c r="C30" i="21"/>
  <c r="C29" i="21" l="1"/>
  <c r="D226" i="21" l="1"/>
  <c r="D225" i="21"/>
  <c r="D223" i="21"/>
  <c r="D222" i="21"/>
  <c r="D220" i="21"/>
  <c r="D219" i="21"/>
  <c r="D217" i="21"/>
  <c r="D216" i="21"/>
  <c r="D215" i="21"/>
  <c r="D213" i="21"/>
  <c r="D212" i="21"/>
  <c r="D211" i="21"/>
  <c r="D209" i="21"/>
  <c r="D208" i="21"/>
  <c r="D207" i="21"/>
  <c r="D205" i="21"/>
  <c r="D204" i="21"/>
  <c r="D203" i="21"/>
  <c r="D202" i="21"/>
  <c r="D197" i="21"/>
  <c r="D196" i="21"/>
  <c r="D195" i="21"/>
  <c r="D194" i="21"/>
  <c r="D190" i="21"/>
  <c r="D189" i="21"/>
  <c r="D188" i="21"/>
  <c r="D187" i="21"/>
  <c r="D185" i="21"/>
  <c r="D184" i="21"/>
  <c r="D183" i="21"/>
  <c r="D182" i="21"/>
  <c r="D177" i="21"/>
  <c r="D176" i="21"/>
  <c r="D175" i="21"/>
  <c r="D173" i="21"/>
  <c r="D172" i="21"/>
  <c r="D171" i="21"/>
  <c r="D170" i="21"/>
  <c r="D168" i="21"/>
  <c r="D167" i="21"/>
  <c r="D166" i="21"/>
  <c r="D165" i="21"/>
  <c r="D163" i="21"/>
  <c r="D162" i="21"/>
  <c r="D160" i="21"/>
  <c r="D159" i="21"/>
  <c r="D157" i="21"/>
  <c r="D156" i="21"/>
  <c r="D155" i="21"/>
  <c r="D154" i="21"/>
  <c r="D153" i="21"/>
  <c r="D151" i="21"/>
  <c r="D150" i="21"/>
  <c r="D149" i="21"/>
  <c r="D148" i="21"/>
  <c r="D146" i="21"/>
  <c r="D145" i="21"/>
  <c r="D143" i="21"/>
  <c r="D142" i="21"/>
  <c r="D141" i="21"/>
  <c r="D139" i="21"/>
  <c r="D138" i="21"/>
  <c r="D137" i="21"/>
  <c r="D132" i="21"/>
  <c r="D131" i="21"/>
  <c r="D130" i="21"/>
  <c r="D128" i="21"/>
  <c r="D127" i="21"/>
  <c r="D126" i="21"/>
  <c r="D125" i="21"/>
  <c r="D119" i="21"/>
  <c r="D118" i="21"/>
  <c r="D117" i="21"/>
  <c r="D115" i="21"/>
  <c r="D114" i="21"/>
  <c r="D113" i="21"/>
  <c r="D112" i="21"/>
  <c r="D110" i="21"/>
  <c r="D109" i="21"/>
  <c r="D108" i="21"/>
  <c r="D107" i="21"/>
  <c r="D106" i="21"/>
  <c r="D104" i="21"/>
  <c r="D103" i="21"/>
  <c r="D102" i="21"/>
  <c r="D100" i="21"/>
  <c r="D99" i="21"/>
  <c r="D98" i="21"/>
  <c r="D97" i="21"/>
  <c r="D95" i="21"/>
  <c r="D94" i="21"/>
  <c r="D93" i="21"/>
  <c r="D92" i="21"/>
  <c r="D91" i="21"/>
  <c r="D86" i="21"/>
  <c r="D85" i="21"/>
  <c r="D83" i="21"/>
  <c r="D82" i="21"/>
  <c r="D81" i="21"/>
  <c r="D79" i="21"/>
  <c r="D78" i="21"/>
  <c r="D77" i="21"/>
  <c r="D75" i="21"/>
  <c r="D74" i="21"/>
  <c r="D73" i="21"/>
  <c r="D68" i="21"/>
  <c r="D67" i="21"/>
  <c r="D66" i="21"/>
  <c r="D64" i="21"/>
  <c r="D63" i="21"/>
  <c r="D62" i="21"/>
  <c r="D61" i="21"/>
  <c r="D59" i="21"/>
  <c r="D58" i="21"/>
  <c r="D57" i="21"/>
  <c r="D55" i="21"/>
  <c r="D54" i="21"/>
  <c r="D53" i="21"/>
  <c r="D51" i="21"/>
  <c r="D50" i="21"/>
  <c r="D49" i="21"/>
  <c r="D47" i="21"/>
  <c r="D46" i="21"/>
  <c r="D45" i="21"/>
  <c r="D44" i="21"/>
  <c r="D42" i="21"/>
  <c r="D41" i="21"/>
  <c r="D40" i="21"/>
  <c r="D39" i="21"/>
  <c r="D38" i="21"/>
  <c r="D36" i="21"/>
  <c r="D35" i="21"/>
  <c r="D34" i="21"/>
  <c r="D32" i="21"/>
  <c r="D31" i="21"/>
  <c r="D30" i="21"/>
  <c r="D29" i="21"/>
  <c r="D27" i="21"/>
  <c r="D26" i="21"/>
  <c r="D25" i="21"/>
  <c r="D24" i="21"/>
  <c r="D23" i="21"/>
  <c r="C22" i="21" l="1"/>
  <c r="G5" i="22" s="1"/>
  <c r="C136" i="21"/>
  <c r="J15" i="22" s="1"/>
  <c r="C181" i="21"/>
  <c r="G25" i="22" s="1"/>
  <c r="C90" i="21"/>
  <c r="G15" i="22" s="1"/>
  <c r="C201" i="21"/>
  <c r="J25" i="22" s="1"/>
  <c r="C72" i="21"/>
  <c r="J5" i="22" s="1"/>
  <c r="C194" i="21"/>
  <c r="I231" i="21"/>
  <c r="H240" i="21" s="1"/>
  <c r="H241" i="21" s="1"/>
  <c r="C33" i="22" l="1"/>
  <c r="C32" i="22"/>
  <c r="H237" i="21"/>
  <c r="H238" i="21" s="1"/>
  <c r="H243" i="21" s="1"/>
  <c r="I240" i="21"/>
  <c r="I241" i="21" s="1"/>
  <c r="F231" i="21"/>
  <c r="A3" i="22" s="1"/>
  <c r="I237" i="21" l="1"/>
  <c r="I238" i="21" s="1"/>
  <c r="I243" i="21" s="1"/>
  <c r="D33" i="22"/>
  <c r="D32" i="22"/>
  <c r="C29" i="22"/>
  <c r="J240" i="21"/>
  <c r="J241" i="21" s="1"/>
  <c r="J237" i="21"/>
  <c r="J238" i="21" s="1"/>
  <c r="J243" i="21" s="1"/>
  <c r="D29" i="22" l="1"/>
  <c r="D30" i="22"/>
  <c r="D35" i="22"/>
  <c r="C35" i="22"/>
  <c r="C30" i="22"/>
  <c r="E30" i="22"/>
  <c r="E29" i="22"/>
  <c r="E33" i="22"/>
  <c r="E32" i="22"/>
  <c r="E35" i="22" l="1"/>
</calcChain>
</file>

<file path=xl/sharedStrings.xml><?xml version="1.0" encoding="utf-8"?>
<sst xmlns="http://schemas.openxmlformats.org/spreadsheetml/2006/main" count="548" uniqueCount="215">
  <si>
    <t>1. Regelung des Heizbetriebs</t>
  </si>
  <si>
    <t>1.1 Regelung der Übergabe</t>
  </si>
  <si>
    <t>Keine automatische Regelung</t>
  </si>
  <si>
    <t>D</t>
  </si>
  <si>
    <t>Zentrale automatische Regelung</t>
  </si>
  <si>
    <t>Einzelraumregelung</t>
  </si>
  <si>
    <t>C</t>
  </si>
  <si>
    <t>Einzelraumregelung mit Kommunikation</t>
  </si>
  <si>
    <t>A</t>
  </si>
  <si>
    <t>1.2 Regelung der Übergabe für TABS (Heizbetrieb)</t>
  </si>
  <si>
    <t>Erweiterte zentrale automatische Regelung</t>
  </si>
  <si>
    <t>B</t>
  </si>
  <si>
    <t>Erweiterte zentrale automatische Regelung mit intermiitierendem Betrieb und / oder Raumtemperatur-Rückführregelung</t>
  </si>
  <si>
    <t>1.3 Regelung der Warmwassertemperatur im Verteilungsnetz (Vor- oder Rücklauf)</t>
  </si>
  <si>
    <t>Witterungsgeführte Regelung</t>
  </si>
  <si>
    <t>Bedarfsabhängige Regelung</t>
  </si>
  <si>
    <t>1.4 Regelung der Umwälzpumpen im Netz</t>
  </si>
  <si>
    <t>Zweipunktregelung</t>
  </si>
  <si>
    <t>Mehrstufenregelung</t>
  </si>
  <si>
    <t>Regelung der variablen Pumpendrehzahl (Beurteilung (interne) Pumpeneinheit)</t>
  </si>
  <si>
    <t>Regelung der variablen Pumpendrehzahl (externes Bedarfssignal)</t>
  </si>
  <si>
    <t>1.5 Regelung der Übergabe und/oder der Verteilung bei intermittierendem Betrieb</t>
  </si>
  <si>
    <t>Automatische Regelung mit feststehendem Zeitprogramm</t>
  </si>
  <si>
    <t>Automatische Regelung mit gleitendem Schalten</t>
  </si>
  <si>
    <t>Automatische Regelung mit Bedarfsbeurteilung</t>
  </si>
  <si>
    <t>1.6 Regelung des Wärmeerzeugers (Verbrennungs- und Fernwärmeheizung)</t>
  </si>
  <si>
    <t>Konstante Temperaturregelung</t>
  </si>
  <si>
    <t>Von der Außentemperatur abhängige variable Temperaturregelung</t>
  </si>
  <si>
    <t>Von der Last abhängige variable Temperaturregelung</t>
  </si>
  <si>
    <t>1.7 Regelung des Wärmeerzeugers (Wärmepumpe)</t>
  </si>
  <si>
    <t>1.8 Regelung des Wärmeerzeugers (Außengerät)</t>
  </si>
  <si>
    <t>Zweipunktregelung des Wärmeerzeugers</t>
  </si>
  <si>
    <t>Mehrstufenregelung des Wärmeerzeugers</t>
  </si>
  <si>
    <t>Variable Regelung des Wärmeerzeugers</t>
  </si>
  <si>
    <t>1.9 Betriebsabfolge der verschiedenen Wärmeerzeuger</t>
  </si>
  <si>
    <t>Prioritätensetzung nach feststehender Prioritätenliste</t>
  </si>
  <si>
    <t>Prioritätensetzung ausschließlich nach der Last</t>
  </si>
  <si>
    <t>Prioritätensetzung dynamisch nach Nutzungsgrad und Merkmalen des Erzeugers</t>
  </si>
  <si>
    <t>Betriebsabfolge auf der Grundlage von vorausbestimmten Lasten (verschiedene Parameter</t>
  </si>
  <si>
    <t>1.10 Regelung des Betriebs mit ladender Wärmespeicherung</t>
  </si>
  <si>
    <t>Betrieb mit dauerhafter Speicherung</t>
  </si>
  <si>
    <t>2-Sensoren-Speicherladung</t>
  </si>
  <si>
    <t>Betrieb mit auf vorausbestimmten Lasten beruhender Speicherung</t>
  </si>
  <si>
    <t>2. Regelung der Trinkwassererwärmung</t>
  </si>
  <si>
    <t>Automatische Zweipunktregelung</t>
  </si>
  <si>
    <t>Automatische Zweipunktregelung und geplante Ladefreigabe</t>
  </si>
  <si>
    <t>Automatische Zweipunktregelung, geplante Ladefreigabe und Multisensor-Speichermanagement</t>
  </si>
  <si>
    <t>2.2 Regelung der Speicherbeladung des Trinkwarmwasserspeichers durch Wärmeerzeuger</t>
  </si>
  <si>
    <t>Automatische Zweipunktregelung, geplante Ladefreigabe und bedarfsorientierte Regelung der Vorlauf- oder Rücklauftemperatur oder Multisensor-Speichermanagement</t>
  </si>
  <si>
    <t>2.3 Regelung der Speicherbeladung des Trinkwarmwasserspeichers mit Sonnenkollektor und ergänzendem Wärmeerzeuger</t>
  </si>
  <si>
    <t>Manuelle Regelung</t>
  </si>
  <si>
    <t>Automatische Regelung der Speicherbeladung mittels Sonnenenergie (Prio. 1) und der ergänzenden Speicherbeladung (Prio. 2)</t>
  </si>
  <si>
    <t>Automatische Regelung der Speicherbeladung mittels Sonnenenergie (Prio. 1) und der ergänzenden Speicherbeladung (Prio. 2) sowie der bedarfsabhängigen Vorlauftemperatur oder des Multisensor-Speichermanagements</t>
  </si>
  <si>
    <t>2.4 Regelung der Trinkwarmwasser-Zirkulationspumpe</t>
  </si>
  <si>
    <t>keine Regelung, Dauerbetrieb</t>
  </si>
  <si>
    <t>mit Zeitprogramm</t>
  </si>
  <si>
    <t>3.1 Regelung der Übergabe</t>
  </si>
  <si>
    <t>Einzelraumregelung mit Kommunikation und präsenzabhäniger Regelung (nicht geeignet bei Anlagen mit langsam reagierender Kühlungsemission, z. B. Deckenkühlung)</t>
  </si>
  <si>
    <t>3.2 Regelung der Übergabe für TABS (Kühlbetrieb)</t>
  </si>
  <si>
    <t>Erweiterte zentrale automatische Regelung mit intermittierendem Betrieb und/oder Raumtemperatur-Rückführregelung</t>
  </si>
  <si>
    <t>3.3 Regelung der Kaltwassertemperatur im Verteilungsnetz (Vor- oder Rücklauf)</t>
  </si>
  <si>
    <t>3.4 Regelung der Umwälzpumpen im Netz</t>
  </si>
  <si>
    <t>3.5 Regelung der Übergabe und/oder der Verteilung bei intermittierendem Betrieb</t>
  </si>
  <si>
    <t>3.6 Verriegelung zwischen heizungs- und kühlungsseitiger Regelung der Übergabe und/oder Verteilung</t>
  </si>
  <si>
    <t>Keine Verriegelung</t>
  </si>
  <si>
    <t>Teilverriegelung (vom HLK-System abhängig)</t>
  </si>
  <si>
    <t>Vollständige Verriegelung</t>
  </si>
  <si>
    <t>3.7 Regelung unterschiedlicher Kühler</t>
  </si>
  <si>
    <t>3.8 Betriebsabfolge verschiedener Kühler</t>
  </si>
  <si>
    <t>Prioritätensetzung ausschließlich nach der Laufzeit</t>
  </si>
  <si>
    <t>Prioritätensetzung nach Nutzungsgrad und Merkmalen des Erzeugers</t>
  </si>
  <si>
    <t>Betriebsabfolge auf der Grundlage von vorausbestimmten Lasten</t>
  </si>
  <si>
    <t>3.9 Regelung des Betriebs mit ladender Wärmespeicherung</t>
  </si>
  <si>
    <t>Betrieb mit zeitgesteuerter Speicherung</t>
  </si>
  <si>
    <t>4. Regelung der Lüftung und der Klimatisierung</t>
  </si>
  <si>
    <t>4.1 Regelung der Zuluft-Strömung auf Raumebene</t>
  </si>
  <si>
    <t>Zeitabhängige Regelung</t>
  </si>
  <si>
    <t>Präsenzabhängige Regelung</t>
  </si>
  <si>
    <t>4.2 Regelung der Temperatur der Raumluft (Luft-Anlagen)</t>
  </si>
  <si>
    <t>Variable Regelung</t>
  </si>
  <si>
    <t>4.3 Regelung der Temperatur der Raumluft (Kombinierte Luft-Wasser-Anlagen)</t>
  </si>
  <si>
    <t>Keine Koordination</t>
  </si>
  <si>
    <t>Koordination</t>
  </si>
  <si>
    <t>4.4 Regelung der Außenluftströmung</t>
  </si>
  <si>
    <t>Feste(s) Außenluftverhältnis/Außenluftströmung</t>
  </si>
  <si>
    <t>Abgestufte(s) (niedrig/hoch) Außenluftverhältnis/Außenluftströmung (Zeitplan)</t>
  </si>
  <si>
    <t>Abgestufte(s) (niedrig/hoch) Außenluft- verhältnis/Außenluftströmung (Belegung)</t>
  </si>
  <si>
    <t>4.5 Regelung des Luftvolumenstroms oder Luftdruckes auf der Ebene der Luftbehandlungsanlage</t>
  </si>
  <si>
    <t>Zeitabhängige Zweipunktregelung</t>
  </si>
  <si>
    <t>Automatische Luftvolumenstrom- oder Druckregelung (ohne Rücksetzung)</t>
  </si>
  <si>
    <t>Automatische Luftvolumenstrom- oder Druckregelung (mit Rücksetzung)</t>
  </si>
  <si>
    <t>4.6 Regelung der Wärmerückgewinnung: Vereisungsschutz</t>
  </si>
  <si>
    <t>Ohne Vereisungsschutz</t>
  </si>
  <si>
    <t>Mit Vereisungsschutz</t>
  </si>
  <si>
    <t>4.7 Regelung der Wärmerückgewinnung: Schutz vor Überhitzung</t>
  </si>
  <si>
    <t>Ohne Überheizregelung</t>
  </si>
  <si>
    <t>Mit Überheizregelung</t>
  </si>
  <si>
    <t>4.8 Freie maschinelle Kühlung</t>
  </si>
  <si>
    <t>Nachtkühlbetrieb</t>
  </si>
  <si>
    <t>Freie Kühlung</t>
  </si>
  <si>
    <t>H,x-geführte Regelung</t>
  </si>
  <si>
    <t>4.9 Regelung der Zulufttemperatur</t>
  </si>
  <si>
    <t>Konstanter Sollwert</t>
  </si>
  <si>
    <t>Variabler Sollwert mit von der Außen-temperatur abhängiger Anpassung</t>
  </si>
  <si>
    <t>Variabler Sollwert mit Anpassung in Abhängigkeit von der Last</t>
  </si>
  <si>
    <t>4.10 Regelung der Luftfeuchte</t>
  </si>
  <si>
    <t>Taupunktregelung</t>
  </si>
  <si>
    <t>Direkte Feuchtigkeitsregelung</t>
  </si>
  <si>
    <t>5. Regelung der Beleuchtung</t>
  </si>
  <si>
    <t>5.1 Regelung entsprechend der Belegung</t>
  </si>
  <si>
    <t>Manuell zu betätigender Ein-/Aus-Schalter</t>
  </si>
  <si>
    <t>Manuell zu betätigender Ein-/Aus-Schalter + zusätzliches automatisches Ausschaltsignal</t>
  </si>
  <si>
    <t>Automatische Erkennung (automatisches Einschalten)</t>
  </si>
  <si>
    <t>Automatische Erkennung (manuelles Einschalten)</t>
  </si>
  <si>
    <t>5.2 Regelung der Lichtintensität/des Tageslichteinfalls</t>
  </si>
  <si>
    <t>Manuell (zentral)</t>
  </si>
  <si>
    <t>Manuell (je Raum / Zone)</t>
  </si>
  <si>
    <t>Automatisches Schalten</t>
  </si>
  <si>
    <t>Automatisches dimmen</t>
  </si>
  <si>
    <t>6. Jalousienregelung</t>
  </si>
  <si>
    <t>Handbetrieb</t>
  </si>
  <si>
    <t>Motorbetrieben mit manueller Regelung</t>
  </si>
  <si>
    <t>Motorbetrieben mit automatischer Regelung</t>
  </si>
  <si>
    <t>Kombinierte Regelung der Beleuchtung/der Sonnenschutzeinrichtungen/der HLK-Anlagen</t>
  </si>
  <si>
    <t>7. Technisches Haus- und Gebäudemanagement</t>
  </si>
  <si>
    <t>7.1 Sollwert Steuerung</t>
  </si>
  <si>
    <t>Manuelles Einstellen individuell für jeden Raum</t>
  </si>
  <si>
    <t>Anpassung lediglich von dezentralen Anlagenräumen</t>
  </si>
  <si>
    <t>Anpassung von einem zentralen Anlagenraum</t>
  </si>
  <si>
    <t>Anpassung von einem zentralen Anlagenraum mit häufiger Rücksetzung der Nutzereingaben</t>
  </si>
  <si>
    <t>7.2 Betriebsstunden-Verwaltung</t>
  </si>
  <si>
    <t>Manuelles Einstellen (Einschalten der Anlage)</t>
  </si>
  <si>
    <t>Individuelles Einstellen nach einem vor-gegebenen Zeitplan einschließlich fester Vorkonditionierungsphasen</t>
  </si>
  <si>
    <t>Individuelles Einstellen nach einem vor-gegebenen Zeitplan; Anpassung von einem zentralen Raum aus; variable Vor-konditionierungsphasen</t>
  </si>
  <si>
    <t>7.3 Erkennung von Störungen an gebäudetechnischen Anlagen und Unterstützung bei der Diagnose dieser Störungen</t>
  </si>
  <si>
    <t>Keine zentrale Anzeige festgestellter Störungen und Warnungen</t>
  </si>
  <si>
    <t>Mit zentraler Anzeige festgestellter Störungen und Warnungen</t>
  </si>
  <si>
    <t>Mit zentraler Anzeige festgestellter Störungen und Warnungen einschließlich Diagnose-Funktionen</t>
  </si>
  <si>
    <t>7.4 Melden von Informationen hinsichtlich des Energieverbrauchs und der Bedingungen im Innenbereich</t>
  </si>
  <si>
    <t>Lediglich Meldung aktueller Werte (z. B. Temperaturen, Messwerte)</t>
  </si>
  <si>
    <t>Tendenzfunktionen und Verbrauchsbestimmung</t>
  </si>
  <si>
    <t>Analyse, Leistungsbeurteilung, Bewertung von Umgebungs- und Energieaspekten in Innenbereich</t>
  </si>
  <si>
    <t>7.5 Lokale Energieerzeugung und erneuerbare Energien</t>
  </si>
  <si>
    <t>Ungesteuerte Erzeugung in Abhängigkeit von der veränderlichen Verfügbarkeit von erneuerbaren Energiequellen und/oder von der Betriebszeit der KWK; zu viel erzeugte Energiemengen werden in das Netz eingespeist</t>
  </si>
  <si>
    <t>Koordinierung lokaler erneuerbarer Energie-quellen und der KWK hinsichtlich des Profils des lokalen Energiebedarfs einschließlich der Verwaltung der Energiespeicherung; Optimierung des Eigenverbrauchs</t>
  </si>
  <si>
    <t>B,A</t>
  </si>
  <si>
    <t>7.6 Abwärme-Rückgewinnung und Wärmeumverteilung</t>
  </si>
  <si>
    <t>Unmittelbare Nutzung von Abwärme oder Wärmeumverteilung</t>
  </si>
  <si>
    <t>Gesteuerte Nutzung von Abwärme oder Wärmeumverteilung (einschließlich dem Auf-/Entladen von Wärmeenergiespeichern)</t>
  </si>
  <si>
    <t>C,B,A</t>
  </si>
  <si>
    <t>7.7 Einbeziehung intelligenter Netzwerke</t>
  </si>
  <si>
    <t>Keine Harmonisierung zwischen Netzwerk und Energieanlagen des Gebäudes; das Gebäude wird unabhängig von der Netzwerklast betrieben</t>
  </si>
  <si>
    <t>Die Energieanlagen des Gebäudes werden entsprechend der Netzwerklast verwaltet und betrieben; bedarfsseitige Verwaltung wird zur Lastverteilung genutzt</t>
  </si>
  <si>
    <t>Prognosen</t>
  </si>
  <si>
    <t>x</t>
  </si>
  <si>
    <t>Einzelraumregelung mit Kommunikation und präsenzabhängiger Regelung</t>
  </si>
  <si>
    <t>Typ (aus Dropdown-Liste auswählen)</t>
  </si>
  <si>
    <t>Thermischer Endenergiebedarf (in MWh/a, Bezugsjahr angeben)</t>
  </si>
  <si>
    <t>Elektrischer Endenergiebedarf  (in MWh/a, Bezugsjahr angeben)</t>
  </si>
  <si>
    <t>Gebäudetyp</t>
  </si>
  <si>
    <t>Büros</t>
  </si>
  <si>
    <t>Hörsääle</t>
  </si>
  <si>
    <t>Hotels</t>
  </si>
  <si>
    <t>Restaurants</t>
  </si>
  <si>
    <t>Groß- und Einzelhandel</t>
  </si>
  <si>
    <t>Wohngebäude</t>
  </si>
  <si>
    <t>Faktoren für elektrische Energie</t>
  </si>
  <si>
    <t>Faktoren für thermische Energie</t>
  </si>
  <si>
    <t>aktuelle GA-Effizienzklasse:</t>
  </si>
  <si>
    <t>Prognose der Einsparungen</t>
  </si>
  <si>
    <t>auf C</t>
  </si>
  <si>
    <t>auf B</t>
  </si>
  <si>
    <t>auf A</t>
  </si>
  <si>
    <t>Punkte:</t>
  </si>
  <si>
    <t>(Skala: 1 (D) bis 4 (A))</t>
  </si>
  <si>
    <t>Anmerkungen</t>
  </si>
  <si>
    <t xml:space="preserve">  aktueller Stand</t>
  </si>
  <si>
    <t xml:space="preserve">  Verbesserung auf C</t>
  </si>
  <si>
    <t xml:space="preserve">  Verbesserung auf B</t>
  </si>
  <si>
    <t xml:space="preserve">  Verbesserung auf A</t>
  </si>
  <si>
    <t xml:space="preserve">  GA-Effizienzklasse</t>
  </si>
  <si>
    <t>Gesundheitseinrichtungen</t>
  </si>
  <si>
    <t>Eindeutige Bezeichnung der Liegenschaft</t>
  </si>
  <si>
    <t>bei Verbesserung der GA-Effizienzklasse -</t>
  </si>
  <si>
    <t>Jahr:</t>
  </si>
  <si>
    <t xml:space="preserve">Elektrische Energie (%) </t>
  </si>
  <si>
    <t xml:space="preserve">Thermische Energie (%) </t>
  </si>
  <si>
    <t xml:space="preserve">CO2 (t/a) </t>
  </si>
  <si>
    <t>2.1 Regelung der Speicherbeladung des Trinkwarmwasserspeichers mit elektrischer Direktheizung oder integrierter elektrischer Wärmepumpe</t>
  </si>
  <si>
    <t>Effizienzklasse</t>
  </si>
  <si>
    <t>Einrichtungen für Bildung</t>
  </si>
  <si>
    <t xml:space="preserve">Elektrische Energie (MWh/a) </t>
  </si>
  <si>
    <t xml:space="preserve">Thermische Energie (MWh/a) </t>
  </si>
  <si>
    <t>Potenzielle Einsparungen bei Verbesserungen der GA-Effizienzklasse</t>
  </si>
  <si>
    <t>Einführung</t>
  </si>
  <si>
    <t>Erläuterungen zum Verfahren</t>
  </si>
  <si>
    <t>Nutzungsanweisungen</t>
  </si>
  <si>
    <t xml:space="preserve">Konzept und Ausarbeitung: </t>
  </si>
  <si>
    <t>Redaktion:</t>
  </si>
  <si>
    <t xml:space="preserve">Website: </t>
  </si>
  <si>
    <t>Steffen Holzmann, Rupert Wronski (Deutsche Umwelthilfe)</t>
  </si>
  <si>
    <t>Tool zur Analyse kommunaler Liegenschaften hinsichtlich Gebäudeautomation</t>
  </si>
  <si>
    <t>Impressum</t>
  </si>
  <si>
    <t>Grunddaten</t>
  </si>
  <si>
    <t>Erfassungstabelle</t>
  </si>
  <si>
    <t>Anzahl der Funktionen nach GA-Effizienzklasse:</t>
  </si>
  <si>
    <t>Das Projekt SmartRathaus wird im Rahmen der Nationalen Klimaschutzinitiative durch das BMUB gefördert.</t>
  </si>
  <si>
    <t>Förderhinweis:</t>
  </si>
  <si>
    <t>Dieses Tool dient zur Einordnung eines Gebäudes in eine Gebäudeautomations-Effizienzklasse und zur automatischen Berechnung von Einsparpotenzialen. Im Tabellenblatt "Auswertung" wird dargestellt, wie effizient die Haustechnik in den unten aufgeführten Teilbereichen aufgestellt ist und welche Einsparungen bei Verbesserung zur nächsten GA-Effizienzklasse zu erwarten sind. Damit wird ersichtlich, in welchen Bereichen das größte Potenzial für Effizienzmaßnahmen zu heben ist. Das Tool kann frei verwendet werden.</t>
  </si>
  <si>
    <r>
      <t xml:space="preserve">Eintragungen sind ausschließlich im Tabellenblatt 2 "Erfassung" in den blau markierten Zellen vorzunehmen. Oben werden die Grunddaten des Gebäudes abgefragt, in der Erfassungstabelle der aktuelle Stand der im Gebäude verbauten Technik. 
</t>
    </r>
    <r>
      <rPr>
        <b/>
        <sz val="11"/>
        <color theme="1"/>
        <rFont val="Calibri"/>
        <family val="2"/>
        <scheme val="minor"/>
      </rPr>
      <t>Grunddaten:</t>
    </r>
    <r>
      <rPr>
        <sz val="11"/>
        <color theme="1"/>
        <rFont val="Calibri"/>
        <family val="2"/>
        <scheme val="minor"/>
      </rPr>
      <t xml:space="preserve"> Bitte hier eine eindeutige Bezeichnung der Liegenschaft und die jährlichen Strom- und Wärmebedarfswerte eintragen. Der Gebäudetyp wird mittels einer Dropdown-Liste ausgewählt. </t>
    </r>
    <r>
      <rPr>
        <u/>
        <sz val="11"/>
        <color theme="1"/>
        <rFont val="Calibri"/>
        <family val="2"/>
        <scheme val="minor"/>
      </rPr>
      <t>Wählen Sie hier den Typ aus, der am ehesten zum betrachteten Gebäude passt</t>
    </r>
    <r>
      <rPr>
        <sz val="11"/>
        <color theme="1"/>
        <rFont val="Calibri"/>
        <family val="2"/>
        <scheme val="minor"/>
      </rPr>
      <t xml:space="preserve">. Die Auswahl hat Einfluss auf die Berechnungen.
</t>
    </r>
    <r>
      <rPr>
        <b/>
        <sz val="11"/>
        <color theme="1"/>
        <rFont val="Calibri"/>
        <family val="2"/>
        <scheme val="minor"/>
      </rPr>
      <t>Erfassungstabelle:</t>
    </r>
    <r>
      <rPr>
        <sz val="11"/>
        <color theme="1"/>
        <rFont val="Calibri"/>
        <family val="2"/>
        <scheme val="minor"/>
      </rPr>
      <t xml:space="preserve"> Zutreffende Felder bitte </t>
    </r>
    <r>
      <rPr>
        <u/>
        <sz val="11"/>
        <color theme="1"/>
        <rFont val="Calibri"/>
        <family val="2"/>
        <scheme val="minor"/>
      </rPr>
      <t>mit einem "x" in der blau hinterlegten Spalte</t>
    </r>
    <r>
      <rPr>
        <sz val="11"/>
        <color theme="1"/>
        <rFont val="Calibri"/>
        <family val="2"/>
        <scheme val="minor"/>
      </rPr>
      <t xml:space="preserve"> mit der Bezeichnung "aktueller Stand" markieren. Wenn im Gebäude in einer Kategorie zu vergleichbaren Anteilen verschiedene Technologien eingesetzt werden, können auch mehrere Felder markiert werden. Falls keine Aussage möglich ist, bitte die entsprechenden Felder leer lassen. Je mehr eingetragen wird, desto aussagekräftiger wird die Auswertung mit den Berechnungsergebnissen.</t>
    </r>
  </si>
  <si>
    <t>3. Regelung des Kühlbetriebes</t>
  </si>
  <si>
    <t>www.duh.de/smartrathaus</t>
  </si>
  <si>
    <t>Simon Mößinger (Deutsche Umwelthilfe)</t>
  </si>
  <si>
    <t xml:space="preserve">Zur Beurteilung von Einsparpotenzialen hat die Deutsche Umwelthilfe die Norm DIN EN 15232 genutzt. Mithilfe dieser Norm können Gebäude in GA-Effizienzklassen eingeteilt werden. Dabei geht die Skala von A (hoch automatisiert, sehr effizient) bis D (manueller Betrieb / gering automatisiert, wenig effizient). Mit den in der Norm genannten GA-Effizienzfaktoren lässt sich für verschiedene Gebäudetypen und Nutzungsszenarien die potenzielle Einsparung von thermischer und elektrischer Energie bei Verbesserung der GA-Effizienzklasse auf die nächste Stufe (z.B. von C auf B) bestimmen. Die Werte aus der Norm sind als Anhaltspunkte zu verstehen und gelten nur bei einer Verbesserung des gesamten Gebäudes von der Referenzklasse auf eine verbesserte Klasse und nicht für die Umsetzung einzelner Maßnahmen! Dazu kommt, dass bestehende Gebäude niemals genau auf dem Stand einer Kategorie sind. Damit ist die Ausgangslage komplexer als in der Norm angenommen. Die in den Auswertungen genannten Zahlen basieren auf einer Interpolation der GA-Effizienzfaktoren und verstehen sich damit als Anhaltspunkt für mögliche Potenziale. Diese dürfen nicht als Garantie für reale Einsparungen betrachtet werden, weil hierbei z.B. das vorhandene Nutzungsprofil und die Anlagentechnik im Bestand eine wesentliche Rolle spielt, was in jedem konkreten Gebäude bzw. Liegenschaft anders aussehen kann.
Die Norm unterscheidet Gebäudeautomationsfunktionen (GA-Funktionen) in folgenden Kategorien:
1. Regelung des Heizbetriebs
2. Regelung der Trinkwassererwärmung
3. Regelung des Kühlbetrieb
4. Regelung der Lüftung und der Klimatisierung
5. Regelung der Beleuchtung
6. Jalousienregelung
7. Technisches Haus- und Gebäudemanagement
</t>
  </si>
  <si>
    <t>Innerhalb dieser Kategorien sind jeweils einzelne Funktionen aufgeführt, deren GA-Effizienzklasse von D bis A bewerten werden kann. Diese Funktionen spiegeln sich in der Erfassungstabelle wieder. Die Effizienzklassen D bis A haben folgende Bedeutung:
D:  Nicht energieeffiziente GA-Systeme
Gebäude, deren Installationen wenig energieeffizient sind und die über keine Automatisierungs- und Regellösungen verfügen. Diese Gebäude sollten renoviert werden. Neue Gebäude dürfen nicht mehr mit derartigen Systemen gebaut werden.
C: Standard-GA-Systeme
Gebäude die über eine einfache, nicht anlagenübergreifende Automatisierung verfügen. Lediglich die Hauptfunktionen sind zeitgesteuert und automatisiert.
B: weiterentwickelte GA-Systeme 
Automatisierungslösungen vernetzen die Räume, haben aber keine automatische Bedarfserkennung für Licht, Wärme usw.. Die Raumautomation kann mit dem Gebäudeautomationssystem zu kommunizieren. Die Auswertung der erfassten Energiedaten erfolgt einmal pro Jahr.
A: hoch energieeffiziente GA-Systeme
Gebäudetechnik ist zu einem bedarfsgeführten Gesamtnetz verbunden. Anlagen kommunizieren untereinander und regulieren die Haustechnik in Abhängigkeit des Belegungsgrades, Luftqualität u.A..  Gewerke-übergreifendes Zusammenwirken von Heizung, Lüftung, Kälte, Licht, Verschattung usw.. Ständige oder mindestens monatliche Auswertung von Energieverbräuchen.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</si>
</sst>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 &quot;MWh/a&quot;"/>
  </numFmts>
  <fonts count="23" x14ac:knownFonts="1">
    <font>
      <sz val="11"/>
      <color theme="1"/>
      <name val="Calibri"/>
      <family val="2"/>
      <scheme val="minor"/>
    </font>
    <font>
      <b/>
      <sz val="12"/>
      <color indexed="8"/>
      <name val="Calibri"/>
      <family val="2"/>
      <scheme val="minor"/>
    </font>
    <font>
      <sz val="12"/>
      <color theme="1"/>
      <name val="Calibri"/>
      <family val="2"/>
      <scheme val="minor"/>
    </font>
    <font>
      <b/>
      <i/>
      <sz val="12"/>
      <color indexed="8"/>
      <name val="Calibri"/>
      <family val="2"/>
      <scheme val="minor"/>
    </font>
    <font>
      <sz val="12"/>
      <name val="Calibri"/>
      <family val="2"/>
      <scheme val="minor"/>
    </font>
    <font>
      <b/>
      <sz val="12"/>
      <color theme="1"/>
      <name val="Calibri"/>
      <family val="2"/>
      <scheme val="minor"/>
    </font>
    <font>
      <sz val="11"/>
      <color theme="1"/>
      <name val="Calibri"/>
      <family val="2"/>
      <scheme val="minor"/>
    </font>
    <font>
      <sz val="10"/>
      <color indexed="8"/>
      <name val="Arial"/>
      <family val="2"/>
    </font>
    <font>
      <b/>
      <sz val="12"/>
      <name val="Calibri"/>
      <family val="2"/>
      <scheme val="minor"/>
    </font>
    <font>
      <sz val="12"/>
      <color theme="0"/>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4"/>
      <color theme="1"/>
      <name val="Calibri"/>
      <family val="2"/>
      <scheme val="minor"/>
    </font>
    <font>
      <u/>
      <sz val="11"/>
      <color theme="10"/>
      <name val="Calibri"/>
      <family val="2"/>
      <scheme val="minor"/>
    </font>
    <font>
      <sz val="11"/>
      <name val="Calibri"/>
      <family val="2"/>
      <scheme val="minor"/>
    </font>
    <font>
      <u/>
      <sz val="11"/>
      <color theme="1"/>
      <name val="Calibri"/>
      <family val="2"/>
      <scheme val="minor"/>
    </font>
    <font>
      <b/>
      <sz val="12"/>
      <color rgb="FF4CB05E"/>
      <name val="Calibri"/>
      <family val="2"/>
      <scheme val="minor"/>
    </font>
    <font>
      <b/>
      <sz val="16"/>
      <color rgb="FF4CB05E"/>
      <name val="Calibri"/>
      <family val="2"/>
      <scheme val="minor"/>
    </font>
    <font>
      <b/>
      <sz val="14"/>
      <color rgb="FF4CB05E"/>
      <name val="Calibri"/>
      <family val="2"/>
      <scheme val="minor"/>
    </font>
    <font>
      <b/>
      <sz val="20"/>
      <color rgb="FF4CB05E"/>
      <name val="Calibri"/>
      <family val="2"/>
      <scheme val="minor"/>
    </font>
    <font>
      <b/>
      <sz val="11"/>
      <color rgb="FF4CB05E"/>
      <name val="Calibri"/>
      <family val="2"/>
      <scheme val="minor"/>
    </font>
    <font>
      <sz val="11"/>
      <color rgb="FF4CB05E"/>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bgColor indexed="64"/>
      </patternFill>
    </fill>
    <fill>
      <patternFill patternType="solid">
        <fgColor rgb="FF4CB05E"/>
        <bgColor indexed="64"/>
      </patternFill>
    </fill>
  </fills>
  <borders count="69">
    <border>
      <left/>
      <right/>
      <top/>
      <bottom/>
      <diagonal/>
    </border>
    <border>
      <left style="thin">
        <color indexed="13"/>
      </left>
      <right/>
      <top/>
      <bottom/>
      <diagonal/>
    </border>
    <border>
      <left/>
      <right/>
      <top style="thin">
        <color indexed="8"/>
      </top>
      <bottom/>
      <diagonal/>
    </border>
    <border>
      <left/>
      <right style="thin">
        <color indexed="8"/>
      </right>
      <top/>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style="dotted">
        <color indexed="8"/>
      </bottom>
      <diagonal/>
    </border>
    <border>
      <left/>
      <right style="thin">
        <color indexed="8"/>
      </right>
      <top style="thin">
        <color indexed="8"/>
      </top>
      <bottom style="dotted">
        <color indexed="8"/>
      </bottom>
      <diagonal/>
    </border>
    <border>
      <left style="dotted">
        <color indexed="8"/>
      </left>
      <right style="dotted">
        <color indexed="8"/>
      </right>
      <top style="dotted">
        <color indexed="8"/>
      </top>
      <bottom style="dotted">
        <color indexed="8"/>
      </bottom>
      <diagonal/>
    </border>
    <border>
      <left style="thin">
        <color indexed="8"/>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right style="thin">
        <color indexed="8"/>
      </right>
      <top style="dotted">
        <color indexed="8"/>
      </top>
      <bottom style="thin">
        <color indexed="8"/>
      </bottom>
      <diagonal/>
    </border>
    <border>
      <left style="medium">
        <color indexed="64"/>
      </left>
      <right style="medium">
        <color indexed="64"/>
      </right>
      <top style="dotted">
        <color indexed="8"/>
      </top>
      <bottom style="dotted">
        <color indexed="8"/>
      </bottom>
      <diagonal/>
    </border>
    <border>
      <left style="medium">
        <color indexed="64"/>
      </left>
      <right style="dotted">
        <color indexed="8"/>
      </right>
      <top style="dotted">
        <color indexed="8"/>
      </top>
      <bottom style="dotted">
        <color indexed="8"/>
      </bottom>
      <diagonal/>
    </border>
    <border>
      <left style="medium">
        <color indexed="64"/>
      </left>
      <right style="medium">
        <color indexed="64"/>
      </right>
      <top style="dotted">
        <color indexed="8"/>
      </top>
      <bottom/>
      <diagonal/>
    </border>
    <border>
      <left style="medium">
        <color indexed="64"/>
      </left>
      <right style="dotted">
        <color indexed="8"/>
      </right>
      <top style="dotted">
        <color indexed="8"/>
      </top>
      <bottom/>
      <diagonal/>
    </border>
    <border>
      <left style="dotted">
        <color indexed="8"/>
      </left>
      <right style="dotted">
        <color indexed="8"/>
      </right>
      <top style="dotted">
        <color indexed="8"/>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thin">
        <color indexed="64"/>
      </bottom>
      <diagonal/>
    </border>
    <border>
      <left style="medium">
        <color indexed="64"/>
      </left>
      <right style="medium">
        <color indexed="64"/>
      </right>
      <top/>
      <bottom style="dotted">
        <color indexed="8"/>
      </bottom>
      <diagonal/>
    </border>
    <border>
      <left style="medium">
        <color indexed="64"/>
      </left>
      <right style="dotted">
        <color indexed="8"/>
      </right>
      <top/>
      <bottom style="dotted">
        <color indexed="8"/>
      </bottom>
      <diagonal/>
    </border>
    <border>
      <left style="dotted">
        <color indexed="8"/>
      </left>
      <right style="dotted">
        <color indexed="8"/>
      </right>
      <top/>
      <bottom style="dotted">
        <color indexed="8"/>
      </bottom>
      <diagonal/>
    </border>
    <border>
      <left style="dotted">
        <color indexed="8"/>
      </left>
      <right/>
      <top style="dotted">
        <color indexed="8"/>
      </top>
      <bottom/>
      <diagonal/>
    </border>
    <border>
      <left/>
      <right/>
      <top style="thin">
        <color indexed="64"/>
      </top>
      <bottom/>
      <diagonal/>
    </border>
    <border>
      <left/>
      <right/>
      <top/>
      <bottom style="thin">
        <color indexed="64"/>
      </bottom>
      <diagonal/>
    </border>
    <border>
      <left style="thin">
        <color indexed="8"/>
      </left>
      <right/>
      <top style="dotted">
        <color indexed="8"/>
      </top>
      <bottom style="thin">
        <color indexed="64"/>
      </bottom>
      <diagonal/>
    </border>
    <border>
      <left/>
      <right style="thin">
        <color indexed="8"/>
      </right>
      <top style="dotted">
        <color indexed="8"/>
      </top>
      <bottom style="thin">
        <color indexed="64"/>
      </bottom>
      <diagonal/>
    </border>
    <border>
      <left style="medium">
        <color indexed="64"/>
      </left>
      <right style="medium">
        <color indexed="64"/>
      </right>
      <top style="dotted">
        <color indexed="8"/>
      </top>
      <bottom style="thin">
        <color indexed="64"/>
      </bottom>
      <diagonal/>
    </border>
    <border>
      <left style="medium">
        <color indexed="64"/>
      </left>
      <right style="dotted">
        <color indexed="8"/>
      </right>
      <top style="dotted">
        <color indexed="8"/>
      </top>
      <bottom style="thin">
        <color indexed="64"/>
      </bottom>
      <diagonal/>
    </border>
    <border>
      <left style="dotted">
        <color indexed="8"/>
      </left>
      <right style="dotted">
        <color indexed="8"/>
      </right>
      <top style="dotted">
        <color indexed="8"/>
      </top>
      <bottom style="thin">
        <color indexed="64"/>
      </bottom>
      <diagonal/>
    </border>
    <border>
      <left style="dotted">
        <color indexed="8"/>
      </left>
      <right style="thin">
        <color indexed="64"/>
      </right>
      <top style="thin">
        <color indexed="64"/>
      </top>
      <bottom style="dotted">
        <color indexed="8"/>
      </bottom>
      <diagonal/>
    </border>
    <border>
      <left style="dotted">
        <color indexed="8"/>
      </left>
      <right/>
      <top style="dotted">
        <color indexed="8"/>
      </top>
      <bottom style="dotted">
        <color indexed="8"/>
      </bottom>
      <diagonal/>
    </border>
    <border>
      <left style="medium">
        <color indexed="64"/>
      </left>
      <right style="medium">
        <color indexed="64"/>
      </right>
      <top/>
      <bottom style="thin">
        <color indexed="64"/>
      </bottom>
      <diagonal/>
    </border>
    <border>
      <left style="dotted">
        <color indexed="8"/>
      </left>
      <right/>
      <top style="thin">
        <color indexed="64"/>
      </top>
      <bottom style="dotted">
        <color indexed="8"/>
      </bottom>
      <diagonal/>
    </border>
    <border>
      <left style="dotted">
        <color indexed="8"/>
      </left>
      <right/>
      <top style="dotted">
        <color indexed="8"/>
      </top>
      <bottom style="thin">
        <color indexed="64"/>
      </bottom>
      <diagonal/>
    </border>
    <border>
      <left style="medium">
        <color indexed="64"/>
      </left>
      <right style="medium">
        <color indexed="64"/>
      </right>
      <top style="thin">
        <color indexed="64"/>
      </top>
      <bottom style="dotted">
        <color indexed="8"/>
      </bottom>
      <diagonal/>
    </border>
    <border>
      <left/>
      <right style="medium">
        <color indexed="64"/>
      </right>
      <top/>
      <bottom style="thin">
        <color indexed="64"/>
      </bottom>
      <diagonal/>
    </border>
    <border>
      <left style="medium">
        <color indexed="64"/>
      </left>
      <right style="dotted">
        <color indexed="8"/>
      </right>
      <top/>
      <bottom style="thin">
        <color indexed="64"/>
      </bottom>
      <diagonal/>
    </border>
    <border>
      <left style="dotted">
        <color indexed="8"/>
      </left>
      <right style="dotted">
        <color indexed="8"/>
      </right>
      <top/>
      <bottom style="thin">
        <color indexed="64"/>
      </bottom>
      <diagonal/>
    </border>
    <border>
      <left style="dotted">
        <color indexed="8"/>
      </left>
      <right style="medium">
        <color indexed="64"/>
      </right>
      <top/>
      <bottom style="thin">
        <color indexed="64"/>
      </bottom>
      <diagonal/>
    </border>
    <border>
      <left style="medium">
        <color indexed="64"/>
      </left>
      <right style="dotted">
        <color indexed="8"/>
      </right>
      <top style="thin">
        <color indexed="64"/>
      </top>
      <bottom style="dotted">
        <color indexed="8"/>
      </bottom>
      <diagonal/>
    </border>
    <border>
      <left style="dotted">
        <color indexed="8"/>
      </left>
      <right style="dotted">
        <color indexed="8"/>
      </right>
      <top style="thin">
        <color indexed="64"/>
      </top>
      <bottom style="dotted">
        <color indexed="8"/>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diagonal/>
    </border>
    <border>
      <left/>
      <right style="thin">
        <color indexed="64"/>
      </right>
      <top style="thin">
        <color indexed="8"/>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top style="dotted">
        <color indexed="64"/>
      </top>
      <bottom style="thin">
        <color indexed="64"/>
      </bottom>
      <diagonal/>
    </border>
    <border>
      <left style="thin">
        <color indexed="8"/>
      </left>
      <right style="thin">
        <color indexed="8"/>
      </right>
      <top style="dotted">
        <color indexed="8"/>
      </top>
      <bottom style="thin">
        <color indexed="64"/>
      </bottom>
      <diagonal/>
    </border>
    <border>
      <left style="dotted">
        <color indexed="8"/>
      </left>
      <right style="thin">
        <color indexed="64"/>
      </right>
      <top style="dotted">
        <color indexed="8"/>
      </top>
      <bottom style="thin">
        <color indexed="64"/>
      </bottom>
      <diagonal/>
    </border>
  </borders>
  <cellStyleXfs count="6">
    <xf numFmtId="0" fontId="0" fillId="0" borderId="0"/>
    <xf numFmtId="9" fontId="6" fillId="0" borderId="0" applyFont="0" applyFill="0" applyBorder="0" applyAlignment="0" applyProtection="0"/>
    <xf numFmtId="0" fontId="7" fillId="0" borderId="0" applyNumberFormat="0" applyFill="0" applyBorder="0" applyProtection="0"/>
    <xf numFmtId="0" fontId="7" fillId="0" borderId="0" applyNumberFormat="0" applyFill="0" applyBorder="0" applyProtection="0"/>
    <xf numFmtId="164" fontId="6" fillId="0" borderId="0" applyFont="0" applyFill="0" applyBorder="0" applyAlignment="0" applyProtection="0"/>
    <xf numFmtId="0" fontId="14" fillId="0" borderId="0" applyNumberFormat="0" applyFill="0" applyBorder="0" applyAlignment="0" applyProtection="0"/>
  </cellStyleXfs>
  <cellXfs count="204">
    <xf numFmtId="0" fontId="0" fillId="0" borderId="0" xfId="0"/>
    <xf numFmtId="0" fontId="2" fillId="0" borderId="0" xfId="0" applyFont="1"/>
    <xf numFmtId="0" fontId="2" fillId="0" borderId="1" xfId="0" applyFont="1" applyFill="1" applyBorder="1" applyAlignment="1"/>
    <xf numFmtId="0" fontId="2" fillId="0" borderId="0" xfId="0" applyFont="1" applyFill="1" applyBorder="1" applyAlignment="1"/>
    <xf numFmtId="49" fontId="2" fillId="0" borderId="7"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49" fontId="2" fillId="0" borderId="12" xfId="0" applyNumberFormat="1" applyFont="1" applyFill="1" applyBorder="1" applyAlignment="1">
      <alignment vertical="center" wrapText="1"/>
    </xf>
    <xf numFmtId="0" fontId="2" fillId="0" borderId="0" xfId="0" applyFont="1" applyFill="1" applyBorder="1" applyAlignment="1">
      <alignment wrapText="1"/>
    </xf>
    <xf numFmtId="49" fontId="2" fillId="0" borderId="6" xfId="0" applyNumberFormat="1" applyFont="1" applyFill="1" applyBorder="1" applyAlignment="1">
      <alignment horizontal="center"/>
    </xf>
    <xf numFmtId="49" fontId="2" fillId="0" borderId="9" xfId="0" applyNumberFormat="1" applyFont="1" applyFill="1" applyBorder="1" applyAlignment="1">
      <alignment horizontal="center"/>
    </xf>
    <xf numFmtId="49" fontId="2" fillId="0" borderId="11" xfId="0" applyNumberFormat="1" applyFont="1" applyFill="1" applyBorder="1" applyAlignment="1">
      <alignment horizontal="center"/>
    </xf>
    <xf numFmtId="0" fontId="2" fillId="0" borderId="0" xfId="0" applyFont="1" applyBorder="1"/>
    <xf numFmtId="0" fontId="5" fillId="3" borderId="14" xfId="0" applyFont="1" applyFill="1" applyBorder="1" applyAlignment="1">
      <alignment horizontal="center" vertical="center"/>
    </xf>
    <xf numFmtId="0" fontId="5" fillId="4" borderId="8" xfId="0" applyFont="1" applyFill="1" applyBorder="1" applyAlignment="1">
      <alignment horizontal="center" vertical="center"/>
    </xf>
    <xf numFmtId="49" fontId="5" fillId="3" borderId="14" xfId="0" applyNumberFormat="1" applyFont="1" applyFill="1" applyBorder="1" applyAlignment="1">
      <alignment horizontal="center" vertical="center"/>
    </xf>
    <xf numFmtId="0" fontId="5" fillId="3" borderId="16" xfId="0" applyFont="1" applyFill="1" applyBorder="1" applyAlignment="1">
      <alignment horizontal="center" vertical="center"/>
    </xf>
    <xf numFmtId="0" fontId="5" fillId="4" borderId="17" xfId="0"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1" xfId="0" applyFont="1" applyFill="1" applyBorder="1" applyAlignment="1">
      <alignment vertical="center"/>
    </xf>
    <xf numFmtId="0" fontId="5" fillId="3" borderId="23" xfId="0" applyFont="1" applyFill="1" applyBorder="1" applyAlignment="1">
      <alignment horizontal="center" vertical="center"/>
    </xf>
    <xf numFmtId="0" fontId="5" fillId="4" borderId="24" xfId="0" applyFont="1" applyFill="1" applyBorder="1" applyAlignment="1">
      <alignment horizontal="center" vertical="center"/>
    </xf>
    <xf numFmtId="0" fontId="5" fillId="0" borderId="26" xfId="0" applyFont="1" applyFill="1" applyBorder="1" applyAlignment="1">
      <alignment horizontal="center" vertical="center"/>
    </xf>
    <xf numFmtId="49" fontId="2" fillId="0" borderId="29" xfId="0" applyNumberFormat="1" applyFont="1" applyFill="1" applyBorder="1" applyAlignment="1">
      <alignment vertical="center" wrapText="1"/>
    </xf>
    <xf numFmtId="49" fontId="2" fillId="0" borderId="28" xfId="0" applyNumberFormat="1" applyFont="1" applyFill="1" applyBorder="1" applyAlignment="1">
      <alignment horizontal="center"/>
    </xf>
    <xf numFmtId="0" fontId="5" fillId="3" borderId="31" xfId="0" applyFont="1" applyFill="1" applyBorder="1" applyAlignment="1">
      <alignment horizontal="center" vertical="center"/>
    </xf>
    <xf numFmtId="0" fontId="5" fillId="4" borderId="32"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49" fontId="4" fillId="0" borderId="7" xfId="0" applyNumberFormat="1" applyFont="1" applyFill="1" applyBorder="1" applyAlignment="1">
      <alignment vertical="center" wrapText="1"/>
    </xf>
    <xf numFmtId="49" fontId="4" fillId="0" borderId="10" xfId="0" applyNumberFormat="1" applyFont="1" applyFill="1" applyBorder="1" applyAlignment="1">
      <alignment vertical="center" wrapText="1"/>
    </xf>
    <xf numFmtId="49" fontId="4" fillId="0" borderId="12" xfId="0" applyNumberFormat="1" applyFont="1" applyFill="1" applyBorder="1" applyAlignment="1">
      <alignment vertical="center" wrapText="1"/>
    </xf>
    <xf numFmtId="0" fontId="5" fillId="5" borderId="36"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37" xfId="0" applyFont="1" applyFill="1" applyBorder="1" applyAlignment="1">
      <alignment horizontal="center" vertical="center"/>
    </xf>
    <xf numFmtId="49" fontId="1" fillId="3" borderId="40" xfId="0" applyNumberFormat="1" applyFont="1" applyFill="1" applyBorder="1" applyAlignment="1">
      <alignment horizontal="center" textRotation="90" wrapText="1"/>
    </xf>
    <xf numFmtId="49" fontId="1" fillId="4" borderId="41" xfId="0" applyNumberFormat="1" applyFont="1" applyFill="1" applyBorder="1" applyAlignment="1">
      <alignment horizontal="center" textRotation="90" wrapText="1"/>
    </xf>
    <xf numFmtId="49" fontId="1" fillId="5" borderId="42" xfId="0" applyNumberFormat="1" applyFont="1" applyFill="1" applyBorder="1" applyAlignment="1">
      <alignment horizontal="center" textRotation="90" wrapText="1"/>
    </xf>
    <xf numFmtId="0" fontId="5" fillId="3" borderId="43" xfId="0" applyFont="1" applyFill="1" applyBorder="1" applyAlignment="1">
      <alignment horizontal="center" vertical="center"/>
    </xf>
    <xf numFmtId="0" fontId="5" fillId="4" borderId="44" xfId="0" applyFont="1" applyFill="1" applyBorder="1" applyAlignment="1">
      <alignment horizontal="center" vertical="center"/>
    </xf>
    <xf numFmtId="0" fontId="1" fillId="7" borderId="4" xfId="0" applyFont="1" applyFill="1" applyBorder="1" applyAlignment="1"/>
    <xf numFmtId="0" fontId="5" fillId="7" borderId="0" xfId="0" applyFont="1" applyFill="1" applyBorder="1" applyAlignment="1">
      <alignment horizontal="center" vertical="center"/>
    </xf>
    <xf numFmtId="0" fontId="3" fillId="7" borderId="5" xfId="0" applyFont="1" applyFill="1" applyBorder="1" applyAlignment="1"/>
    <xf numFmtId="49" fontId="3" fillId="7" borderId="5" xfId="0" applyNumberFormat="1" applyFont="1" applyFill="1" applyBorder="1" applyAlignment="1"/>
    <xf numFmtId="0" fontId="9" fillId="7" borderId="3" xfId="0" applyFont="1" applyFill="1" applyBorder="1" applyAlignment="1"/>
    <xf numFmtId="0" fontId="2" fillId="7" borderId="0" xfId="0" applyFont="1" applyFill="1" applyBorder="1" applyAlignment="1"/>
    <xf numFmtId="0" fontId="9" fillId="7" borderId="0" xfId="0" applyFont="1" applyFill="1" applyBorder="1" applyAlignment="1"/>
    <xf numFmtId="0" fontId="1" fillId="7" borderId="0" xfId="0" applyFont="1" applyFill="1" applyBorder="1" applyAlignment="1"/>
    <xf numFmtId="49" fontId="3" fillId="7" borderId="4" xfId="0" applyNumberFormat="1" applyFont="1" applyFill="1" applyBorder="1" applyAlignment="1"/>
    <xf numFmtId="0" fontId="3" fillId="7" borderId="0" xfId="0" applyFont="1" applyFill="1" applyBorder="1" applyAlignment="1"/>
    <xf numFmtId="0" fontId="3" fillId="7" borderId="2" xfId="0" applyFont="1" applyFill="1" applyBorder="1" applyAlignment="1"/>
    <xf numFmtId="0" fontId="5" fillId="7" borderId="26" xfId="0" applyFont="1" applyFill="1" applyBorder="1" applyAlignment="1">
      <alignment horizontal="center" vertical="center"/>
    </xf>
    <xf numFmtId="49" fontId="2" fillId="7" borderId="0" xfId="0" applyNumberFormat="1" applyFont="1" applyFill="1" applyBorder="1" applyAlignment="1">
      <alignment vertical="center" wrapText="1"/>
    </xf>
    <xf numFmtId="49" fontId="2" fillId="7" borderId="0" xfId="0" applyNumberFormat="1" applyFont="1" applyFill="1" applyBorder="1" applyAlignment="1">
      <alignment horizontal="center"/>
    </xf>
    <xf numFmtId="0" fontId="5" fillId="7" borderId="27" xfId="0" applyFont="1" applyFill="1" applyBorder="1" applyAlignment="1">
      <alignment horizontal="center" vertical="center"/>
    </xf>
    <xf numFmtId="0" fontId="3" fillId="7" borderId="4" xfId="0" applyFont="1" applyFill="1" applyBorder="1" applyAlignment="1"/>
    <xf numFmtId="0" fontId="5" fillId="7" borderId="21" xfId="0" applyFont="1" applyFill="1" applyBorder="1" applyAlignment="1">
      <alignment horizontal="center" vertical="center"/>
    </xf>
    <xf numFmtId="49" fontId="2" fillId="7" borderId="2" xfId="0" applyNumberFormat="1" applyFont="1" applyFill="1" applyBorder="1" applyAlignment="1">
      <alignment vertical="center" wrapText="1"/>
    </xf>
    <xf numFmtId="0" fontId="2" fillId="7" borderId="2" xfId="0" applyFont="1" applyFill="1" applyBorder="1" applyAlignment="1">
      <alignment horizontal="center"/>
    </xf>
    <xf numFmtId="0" fontId="2" fillId="7" borderId="0" xfId="0" applyFont="1" applyFill="1" applyBorder="1" applyAlignment="1">
      <alignment vertical="center" wrapText="1"/>
    </xf>
    <xf numFmtId="0" fontId="2" fillId="7" borderId="0" xfId="0" applyFont="1" applyFill="1" applyBorder="1" applyAlignment="1">
      <alignment horizontal="center"/>
    </xf>
    <xf numFmtId="0" fontId="1" fillId="7" borderId="21" xfId="0" applyFont="1" applyFill="1" applyBorder="1" applyAlignment="1"/>
    <xf numFmtId="0" fontId="0" fillId="0" borderId="0" xfId="0" applyAlignment="1">
      <alignment horizontal="right"/>
    </xf>
    <xf numFmtId="0" fontId="10" fillId="0" borderId="0" xfId="0" applyFont="1"/>
    <xf numFmtId="0" fontId="12" fillId="0" borderId="0" xfId="0" applyFont="1" applyAlignment="1">
      <alignment horizontal="right"/>
    </xf>
    <xf numFmtId="0" fontId="0" fillId="0" borderId="0" xfId="0" applyAlignment="1">
      <alignment horizontal="center"/>
    </xf>
    <xf numFmtId="9" fontId="2" fillId="0" borderId="18" xfId="1" applyFont="1" applyFill="1" applyBorder="1"/>
    <xf numFmtId="0" fontId="0" fillId="0" borderId="0" xfId="0" applyFill="1"/>
    <xf numFmtId="2" fontId="2" fillId="0" borderId="18" xfId="0" applyNumberFormat="1" applyFont="1" applyFill="1" applyBorder="1" applyAlignment="1"/>
    <xf numFmtId="2" fontId="2" fillId="0" borderId="18" xfId="0" applyNumberFormat="1" applyFont="1" applyFill="1" applyBorder="1"/>
    <xf numFmtId="2" fontId="0" fillId="0" borderId="0" xfId="0" applyNumberFormat="1" applyFill="1"/>
    <xf numFmtId="0" fontId="0" fillId="0" borderId="0" xfId="0" applyAlignment="1">
      <alignment wrapText="1"/>
    </xf>
    <xf numFmtId="0" fontId="0" fillId="0" borderId="0" xfId="0" applyAlignment="1">
      <alignment horizontal="left" vertical="top" wrapText="1"/>
    </xf>
    <xf numFmtId="0" fontId="11" fillId="0" borderId="0" xfId="0" applyFont="1" applyFill="1" applyBorder="1"/>
    <xf numFmtId="0" fontId="14" fillId="0" borderId="0" xfId="5"/>
    <xf numFmtId="0" fontId="15" fillId="0" borderId="0" xfId="0" applyFont="1"/>
    <xf numFmtId="0" fontId="17" fillId="0" borderId="0" xfId="0" applyFont="1"/>
    <xf numFmtId="0" fontId="2" fillId="8" borderId="0" xfId="0" applyFont="1" applyFill="1"/>
    <xf numFmtId="0" fontId="18" fillId="0" borderId="0" xfId="0" applyFont="1" applyFill="1" applyBorder="1"/>
    <xf numFmtId="0" fontId="18" fillId="0" borderId="0" xfId="0" applyFont="1"/>
    <xf numFmtId="0" fontId="0" fillId="8" borderId="0" xfId="0" applyFill="1"/>
    <xf numFmtId="0" fontId="2" fillId="8" borderId="0" xfId="0" applyFont="1" applyFill="1" applyBorder="1" applyAlignment="1"/>
    <xf numFmtId="0" fontId="2" fillId="8" borderId="0" xfId="0" applyFont="1" applyFill="1" applyBorder="1" applyAlignment="1">
      <alignment vertical="center"/>
    </xf>
    <xf numFmtId="0" fontId="2" fillId="8" borderId="0" xfId="0" applyFont="1" applyFill="1" applyBorder="1"/>
    <xf numFmtId="0" fontId="2" fillId="8" borderId="0" xfId="0" applyFont="1" applyFill="1" applyBorder="1" applyAlignment="1">
      <alignment wrapText="1"/>
    </xf>
    <xf numFmtId="0" fontId="5" fillId="8" borderId="0" xfId="0" applyFont="1" applyFill="1" applyBorder="1" applyAlignment="1">
      <alignment horizontal="center" vertical="center"/>
    </xf>
    <xf numFmtId="0" fontId="2" fillId="8" borderId="21" xfId="0" applyFont="1" applyFill="1" applyBorder="1" applyAlignment="1"/>
    <xf numFmtId="0" fontId="2" fillId="8" borderId="21" xfId="0" applyFont="1" applyFill="1" applyBorder="1" applyAlignment="1">
      <alignment horizontal="center"/>
    </xf>
    <xf numFmtId="0" fontId="2" fillId="8" borderId="21" xfId="0" applyFont="1" applyFill="1" applyBorder="1" applyAlignment="1">
      <alignment wrapText="1"/>
    </xf>
    <xf numFmtId="0" fontId="2" fillId="8" borderId="0" xfId="0" applyFont="1" applyFill="1" applyBorder="1" applyAlignment="1">
      <alignment horizontal="center"/>
    </xf>
    <xf numFmtId="0" fontId="8" fillId="8" borderId="21" xfId="0" applyFont="1" applyFill="1" applyBorder="1" applyAlignment="1">
      <alignment horizontal="center" vertical="center"/>
    </xf>
    <xf numFmtId="0" fontId="1" fillId="8" borderId="21" xfId="0" applyFont="1" applyFill="1" applyBorder="1" applyAlignment="1">
      <alignment horizontal="center" vertical="center"/>
    </xf>
    <xf numFmtId="49" fontId="1" fillId="8" borderId="21" xfId="0" applyNumberFormat="1" applyFont="1" applyFill="1" applyBorder="1" applyAlignment="1">
      <alignment horizontal="center" textRotation="90" wrapText="1"/>
    </xf>
    <xf numFmtId="0" fontId="1" fillId="8" borderId="21" xfId="0" applyFont="1" applyFill="1" applyBorder="1" applyAlignment="1">
      <alignment horizontal="right" wrapText="1"/>
    </xf>
    <xf numFmtId="49" fontId="1" fillId="7" borderId="47" xfId="0" applyNumberFormat="1" applyFont="1" applyFill="1" applyBorder="1" applyAlignment="1"/>
    <xf numFmtId="0" fontId="1" fillId="7" borderId="50" xfId="0" applyFont="1" applyFill="1" applyBorder="1" applyAlignment="1"/>
    <xf numFmtId="0" fontId="9" fillId="7" borderId="48" xfId="0" applyFont="1" applyFill="1" applyBorder="1" applyAlignment="1"/>
    <xf numFmtId="0" fontId="2" fillId="7" borderId="48" xfId="0" applyFont="1" applyFill="1" applyBorder="1" applyAlignment="1"/>
    <xf numFmtId="49" fontId="8" fillId="7" borderId="48" xfId="0" applyNumberFormat="1" applyFont="1" applyFill="1" applyBorder="1" applyAlignment="1"/>
    <xf numFmtId="0" fontId="2" fillId="0" borderId="48" xfId="0" applyFont="1" applyFill="1" applyBorder="1" applyAlignment="1"/>
    <xf numFmtId="0" fontId="2" fillId="8" borderId="21" xfId="0" applyFont="1" applyFill="1" applyBorder="1" applyAlignment="1">
      <alignment vertical="center" wrapText="1"/>
    </xf>
    <xf numFmtId="0" fontId="5" fillId="8" borderId="21" xfId="0" applyFont="1" applyFill="1" applyBorder="1" applyAlignment="1">
      <alignment horizontal="center" vertical="center"/>
    </xf>
    <xf numFmtId="49" fontId="2" fillId="8" borderId="21" xfId="0" applyNumberFormat="1" applyFont="1" applyFill="1" applyBorder="1" applyAlignment="1">
      <alignment vertical="center" wrapText="1"/>
    </xf>
    <xf numFmtId="49" fontId="2" fillId="8" borderId="21" xfId="0" applyNumberFormat="1" applyFont="1" applyFill="1" applyBorder="1" applyAlignment="1">
      <alignment horizontal="center"/>
    </xf>
    <xf numFmtId="0" fontId="11" fillId="8" borderId="0" xfId="0" applyFont="1" applyFill="1" applyBorder="1"/>
    <xf numFmtId="0" fontId="19" fillId="0" borderId="0" xfId="0" applyFont="1" applyFill="1" applyBorder="1"/>
    <xf numFmtId="0" fontId="19" fillId="0" borderId="0" xfId="0" applyFont="1" applyFill="1" applyBorder="1" applyAlignment="1"/>
    <xf numFmtId="0" fontId="20" fillId="0" borderId="0" xfId="0" applyFont="1" applyFill="1" applyBorder="1"/>
    <xf numFmtId="0" fontId="9" fillId="8" borderId="21" xfId="0" applyFont="1" applyFill="1" applyBorder="1" applyAlignment="1"/>
    <xf numFmtId="0" fontId="2" fillId="0" borderId="47" xfId="0" applyFont="1" applyFill="1" applyBorder="1" applyAlignment="1"/>
    <xf numFmtId="0" fontId="2" fillId="0" borderId="26" xfId="0" applyFont="1" applyFill="1" applyBorder="1" applyAlignment="1"/>
    <xf numFmtId="0" fontId="2" fillId="0" borderId="26" xfId="0" applyFont="1" applyFill="1" applyBorder="1" applyAlignment="1">
      <alignment horizontal="center"/>
    </xf>
    <xf numFmtId="0" fontId="2" fillId="0" borderId="65" xfId="0" applyFont="1" applyFill="1" applyBorder="1" applyAlignment="1">
      <alignment wrapText="1"/>
    </xf>
    <xf numFmtId="0" fontId="2" fillId="0" borderId="49" xfId="0" applyFont="1" applyFill="1" applyBorder="1" applyAlignment="1"/>
    <xf numFmtId="0" fontId="2" fillId="0" borderId="27" xfId="0" applyFont="1" applyFill="1" applyBorder="1" applyAlignment="1"/>
    <xf numFmtId="0" fontId="2" fillId="0" borderId="66" xfId="0" applyFont="1" applyFill="1" applyBorder="1" applyAlignment="1">
      <alignment horizontal="center"/>
    </xf>
    <xf numFmtId="0" fontId="2" fillId="0" borderId="66" xfId="0" applyFont="1" applyFill="1" applyBorder="1" applyAlignment="1"/>
    <xf numFmtId="0" fontId="2" fillId="0" borderId="59" xfId="0" applyFont="1" applyFill="1" applyBorder="1" applyAlignment="1">
      <alignment wrapText="1"/>
    </xf>
    <xf numFmtId="49" fontId="2" fillId="0" borderId="67" xfId="0" applyNumberFormat="1" applyFont="1" applyFill="1" applyBorder="1" applyAlignment="1">
      <alignment vertical="center" wrapText="1"/>
    </xf>
    <xf numFmtId="0" fontId="5" fillId="5" borderId="68" xfId="0" applyFont="1" applyFill="1" applyBorder="1" applyAlignment="1">
      <alignment horizontal="center" vertical="center"/>
    </xf>
    <xf numFmtId="0" fontId="20" fillId="0" borderId="0" xfId="0" applyFont="1"/>
    <xf numFmtId="0" fontId="13" fillId="0" borderId="0" xfId="0" applyFont="1"/>
    <xf numFmtId="0" fontId="2" fillId="7" borderId="0" xfId="0" applyFont="1" applyFill="1" applyBorder="1"/>
    <xf numFmtId="0" fontId="9" fillId="7" borderId="27" xfId="0" applyFont="1" applyFill="1" applyBorder="1" applyAlignment="1"/>
    <xf numFmtId="49" fontId="2" fillId="7" borderId="27" xfId="0" applyNumberFormat="1" applyFont="1" applyFill="1" applyBorder="1" applyAlignment="1">
      <alignment vertical="center" wrapText="1"/>
    </xf>
    <xf numFmtId="49" fontId="2" fillId="7" borderId="27" xfId="0" applyNumberFormat="1" applyFont="1" applyFill="1" applyBorder="1" applyAlignment="1">
      <alignment horizontal="center"/>
    </xf>
    <xf numFmtId="0" fontId="2" fillId="7" borderId="59" xfId="0" applyFont="1" applyFill="1" applyBorder="1" applyAlignment="1">
      <alignment vertical="center" wrapText="1"/>
    </xf>
    <xf numFmtId="0" fontId="2" fillId="7" borderId="49" xfId="0" applyFont="1" applyFill="1" applyBorder="1" applyAlignment="1"/>
    <xf numFmtId="0" fontId="21" fillId="0" borderId="0" xfId="0" applyFont="1"/>
    <xf numFmtId="0" fontId="22" fillId="0" borderId="0" xfId="0" applyFont="1"/>
    <xf numFmtId="0" fontId="5" fillId="0" borderId="26"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26" xfId="0" applyFont="1" applyFill="1" applyBorder="1" applyAlignment="1">
      <alignment horizontal="center" vertical="center"/>
    </xf>
    <xf numFmtId="0" fontId="5" fillId="7" borderId="27" xfId="0" applyFont="1" applyFill="1" applyBorder="1" applyAlignment="1">
      <alignment horizontal="center" vertical="center"/>
    </xf>
    <xf numFmtId="0" fontId="5" fillId="7" borderId="21" xfId="0" applyFont="1" applyFill="1" applyBorder="1" applyAlignment="1">
      <alignment horizontal="center" vertical="center"/>
    </xf>
    <xf numFmtId="0" fontId="4" fillId="7" borderId="0" xfId="0" applyFont="1" applyFill="1" applyBorder="1" applyAlignment="1"/>
    <xf numFmtId="49" fontId="4" fillId="7" borderId="0" xfId="0" applyNumberFormat="1" applyFont="1" applyFill="1" applyBorder="1" applyAlignment="1">
      <alignment vertical="center" wrapText="1"/>
    </xf>
    <xf numFmtId="49" fontId="4" fillId="7" borderId="0" xfId="0" applyNumberFormat="1" applyFont="1" applyFill="1" applyBorder="1" applyAlignment="1">
      <alignment horizontal="center"/>
    </xf>
    <xf numFmtId="0" fontId="8" fillId="7" borderId="0" xfId="0" applyFont="1" applyFill="1" applyBorder="1" applyAlignment="1">
      <alignment horizontal="center" vertical="center"/>
    </xf>
    <xf numFmtId="0" fontId="4" fillId="7" borderId="0" xfId="0" applyFont="1" applyFill="1" applyBorder="1" applyAlignment="1">
      <alignment vertical="center" wrapText="1"/>
    </xf>
    <xf numFmtId="0" fontId="4" fillId="7" borderId="0" xfId="0" applyFont="1" applyFill="1" applyBorder="1"/>
    <xf numFmtId="0" fontId="8" fillId="7" borderId="0" xfId="0" applyFont="1" applyFill="1" applyBorder="1" applyAlignment="1">
      <alignment horizontal="right" wrapText="1"/>
    </xf>
    <xf numFmtId="164" fontId="4" fillId="7" borderId="0" xfId="4" applyFont="1" applyFill="1" applyBorder="1" applyAlignment="1">
      <alignment horizontal="left"/>
    </xf>
    <xf numFmtId="0" fontId="4" fillId="7" borderId="0" xfId="0" applyFont="1" applyFill="1" applyBorder="1" applyAlignment="1">
      <alignment wrapText="1"/>
    </xf>
    <xf numFmtId="0" fontId="8" fillId="7" borderId="0" xfId="0" applyFont="1" applyFill="1" applyBorder="1" applyAlignment="1">
      <alignment horizontal="right"/>
    </xf>
    <xf numFmtId="0" fontId="8" fillId="7" borderId="0" xfId="0" applyFont="1" applyFill="1" applyBorder="1" applyAlignment="1"/>
    <xf numFmtId="0" fontId="8" fillId="7" borderId="0" xfId="0" applyFont="1" applyFill="1" applyBorder="1" applyAlignment="1">
      <alignment horizontal="center"/>
    </xf>
    <xf numFmtId="0" fontId="4" fillId="7" borderId="0" xfId="0" applyFont="1" applyFill="1" applyBorder="1" applyAlignment="1">
      <alignment horizontal="right"/>
    </xf>
    <xf numFmtId="9" fontId="4" fillId="7" borderId="0" xfId="1" applyFont="1" applyFill="1" applyBorder="1"/>
    <xf numFmtId="2" fontId="4" fillId="7" borderId="0" xfId="0" applyNumberFormat="1" applyFont="1" applyFill="1" applyBorder="1" applyAlignment="1"/>
    <xf numFmtId="2" fontId="4" fillId="7" borderId="0" xfId="0" applyNumberFormat="1" applyFont="1" applyFill="1" applyBorder="1"/>
    <xf numFmtId="9" fontId="4" fillId="7" borderId="0" xfId="0" applyNumberFormat="1" applyFont="1" applyFill="1" applyBorder="1"/>
    <xf numFmtId="0" fontId="4" fillId="0" borderId="0" xfId="0" applyFont="1"/>
    <xf numFmtId="0" fontId="4" fillId="7" borderId="0" xfId="0" applyFont="1" applyFill="1" applyBorder="1" applyAlignment="1">
      <alignment vertical="center"/>
    </xf>
    <xf numFmtId="0" fontId="2" fillId="0" borderId="56" xfId="0" applyFont="1" applyFill="1" applyBorder="1" applyAlignment="1" applyProtection="1">
      <protection locked="0"/>
    </xf>
    <xf numFmtId="0" fontId="5" fillId="2" borderId="3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49" fontId="5" fillId="2" borderId="13" xfId="0" applyNumberFormat="1"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22"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3" fillId="7" borderId="54" xfId="0" applyFont="1" applyFill="1" applyBorder="1" applyAlignment="1">
      <alignment horizontal="left" vertical="top"/>
    </xf>
    <xf numFmtId="0" fontId="2" fillId="7" borderId="56" xfId="0" applyFont="1" applyFill="1" applyBorder="1" applyAlignment="1">
      <alignment horizontal="left" vertical="top" wrapText="1"/>
    </xf>
    <xf numFmtId="0" fontId="2" fillId="8" borderId="21" xfId="0" applyFont="1" applyFill="1" applyBorder="1" applyAlignment="1">
      <alignment horizontal="left" vertical="top" wrapText="1"/>
    </xf>
    <xf numFmtId="0" fontId="1" fillId="7" borderId="56" xfId="0" applyFont="1" applyFill="1" applyBorder="1" applyAlignment="1">
      <alignment horizontal="left" vertical="top"/>
    </xf>
    <xf numFmtId="0" fontId="3" fillId="7" borderId="56" xfId="0" applyFont="1" applyFill="1" applyBorder="1" applyAlignment="1">
      <alignment horizontal="left" vertical="top"/>
    </xf>
    <xf numFmtId="0" fontId="2" fillId="0" borderId="56" xfId="0" applyFont="1" applyFill="1" applyBorder="1" applyAlignment="1">
      <alignment horizontal="left" vertical="top" wrapText="1"/>
    </xf>
    <xf numFmtId="0" fontId="3" fillId="7" borderId="57" xfId="0" applyFont="1" applyFill="1" applyBorder="1" applyAlignment="1">
      <alignment horizontal="left" vertical="top"/>
    </xf>
    <xf numFmtId="0" fontId="3" fillId="7" borderId="58" xfId="0" applyFont="1" applyFill="1" applyBorder="1" applyAlignment="1">
      <alignment horizontal="left" vertical="top"/>
    </xf>
    <xf numFmtId="0" fontId="2" fillId="7" borderId="54" xfId="0" applyFont="1" applyFill="1" applyBorder="1" applyAlignment="1">
      <alignment horizontal="left" vertical="top" wrapText="1"/>
    </xf>
    <xf numFmtId="0" fontId="2" fillId="2" borderId="0" xfId="0" applyFont="1" applyFill="1" applyBorder="1" applyAlignment="1" applyProtection="1">
      <alignment horizontal="left"/>
      <protection locked="0"/>
    </xf>
    <xf numFmtId="0" fontId="2" fillId="2" borderId="46" xfId="0" applyFont="1" applyFill="1" applyBorder="1" applyAlignment="1" applyProtection="1">
      <alignment horizontal="left"/>
      <protection locked="0"/>
    </xf>
    <xf numFmtId="0" fontId="2" fillId="6" borderId="0" xfId="0" applyFont="1" applyFill="1" applyBorder="1" applyAlignment="1" applyProtection="1">
      <alignment horizontal="left" vertical="center"/>
      <protection locked="0"/>
    </xf>
    <xf numFmtId="165" fontId="2" fillId="2" borderId="19" xfId="0" applyNumberFormat="1" applyFont="1" applyFill="1" applyBorder="1" applyAlignment="1" applyProtection="1">
      <alignment horizontal="left" vertical="center"/>
      <protection locked="0"/>
    </xf>
    <xf numFmtId="165" fontId="2" fillId="2" borderId="20" xfId="0" applyNumberFormat="1" applyFont="1" applyFill="1" applyBorder="1" applyAlignment="1" applyProtection="1">
      <alignment horizontal="left" vertical="center"/>
      <protection locked="0"/>
    </xf>
    <xf numFmtId="0" fontId="8" fillId="0" borderId="47" xfId="0" applyFont="1" applyFill="1" applyBorder="1" applyAlignment="1">
      <alignment horizontal="left"/>
    </xf>
    <xf numFmtId="0" fontId="8" fillId="0" borderId="26" xfId="0" applyFont="1" applyFill="1" applyBorder="1" applyAlignment="1">
      <alignment horizontal="left"/>
    </xf>
    <xf numFmtId="0" fontId="8" fillId="0" borderId="60" xfId="0" applyFont="1" applyFill="1" applyBorder="1" applyAlignment="1">
      <alignment horizontal="left"/>
    </xf>
    <xf numFmtId="0" fontId="8" fillId="0" borderId="49" xfId="0" applyFont="1" applyFill="1" applyBorder="1" applyAlignment="1">
      <alignment horizontal="left"/>
    </xf>
    <xf numFmtId="0" fontId="8" fillId="0" borderId="27" xfId="0" applyFont="1" applyFill="1" applyBorder="1" applyAlignment="1">
      <alignment horizontal="left"/>
    </xf>
    <xf numFmtId="0" fontId="8" fillId="0" borderId="39" xfId="0" applyFont="1" applyFill="1" applyBorder="1" applyAlignment="1">
      <alignment horizontal="left"/>
    </xf>
    <xf numFmtId="0" fontId="1" fillId="0" borderId="60" xfId="0" applyFont="1" applyFill="1" applyBorder="1" applyAlignment="1">
      <alignment horizontal="center" textRotation="90"/>
    </xf>
    <xf numFmtId="0" fontId="1" fillId="0" borderId="39" xfId="0" applyFont="1" applyFill="1" applyBorder="1" applyAlignment="1">
      <alignment horizontal="center" textRotation="90"/>
    </xf>
    <xf numFmtId="49" fontId="1" fillId="2" borderId="61" xfId="0" applyNumberFormat="1" applyFont="1" applyFill="1" applyBorder="1" applyAlignment="1">
      <alignment horizontal="center" textRotation="90" wrapText="1"/>
    </xf>
    <xf numFmtId="49" fontId="1" fillId="2" borderId="35" xfId="0" applyNumberFormat="1" applyFont="1" applyFill="1" applyBorder="1" applyAlignment="1">
      <alignment horizontal="center" textRotation="90" wrapText="1"/>
    </xf>
    <xf numFmtId="0" fontId="1" fillId="0" borderId="62" xfId="0" applyFont="1" applyFill="1" applyBorder="1" applyAlignment="1">
      <alignment horizontal="center"/>
    </xf>
    <xf numFmtId="0" fontId="1" fillId="0" borderId="26" xfId="0" applyFont="1" applyFill="1" applyBorder="1" applyAlignment="1">
      <alignment horizontal="center"/>
    </xf>
    <xf numFmtId="0" fontId="1" fillId="0" borderId="63" xfId="0" applyFont="1" applyFill="1" applyBorder="1" applyAlignment="1">
      <alignment horizontal="left" wrapText="1"/>
    </xf>
    <xf numFmtId="0" fontId="1" fillId="0" borderId="64" xfId="0" applyFont="1" applyFill="1" applyBorder="1" applyAlignment="1">
      <alignment horizontal="left" wrapText="1"/>
    </xf>
    <xf numFmtId="49" fontId="2" fillId="0" borderId="52" xfId="0" applyNumberFormat="1" applyFont="1" applyFill="1" applyBorder="1" applyAlignment="1" applyProtection="1">
      <alignment horizontal="left" vertical="top" wrapText="1"/>
      <protection locked="0"/>
    </xf>
    <xf numFmtId="49" fontId="2" fillId="0" borderId="53" xfId="0" applyNumberFormat="1" applyFont="1" applyFill="1" applyBorder="1" applyAlignment="1" applyProtection="1">
      <alignment horizontal="left" vertical="top" wrapText="1"/>
      <protection locked="0"/>
    </xf>
    <xf numFmtId="49" fontId="2" fillId="0" borderId="51" xfId="0" applyNumberFormat="1" applyFont="1" applyFill="1" applyBorder="1" applyAlignment="1" applyProtection="1">
      <alignment horizontal="left" vertical="top" wrapText="1"/>
      <protection locked="0"/>
    </xf>
    <xf numFmtId="0" fontId="1" fillId="0" borderId="65" xfId="0" applyFont="1" applyFill="1" applyBorder="1" applyAlignment="1">
      <alignment horizontal="center" vertical="center"/>
    </xf>
    <xf numFmtId="0" fontId="1" fillId="0" borderId="57" xfId="0" applyFont="1" applyFill="1" applyBorder="1" applyAlignment="1">
      <alignment horizontal="center" vertical="center"/>
    </xf>
    <xf numFmtId="0" fontId="2" fillId="0" borderId="52" xfId="0" applyFont="1" applyFill="1" applyBorder="1" applyAlignment="1" applyProtection="1">
      <alignment horizontal="left" vertical="top" wrapText="1"/>
      <protection locked="0"/>
    </xf>
    <xf numFmtId="0" fontId="2" fillId="0" borderId="53"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wrapText="1"/>
      <protection locked="0"/>
    </xf>
    <xf numFmtId="0" fontId="2" fillId="2" borderId="45" xfId="0" applyFont="1" applyFill="1" applyBorder="1" applyAlignment="1" applyProtection="1">
      <alignment horizontal="left" vertical="top"/>
      <protection locked="0"/>
    </xf>
    <xf numFmtId="0" fontId="2" fillId="0" borderId="52" xfId="0" applyFont="1" applyFill="1" applyBorder="1" applyAlignment="1">
      <alignment horizontal="left" vertical="top" wrapText="1"/>
    </xf>
    <xf numFmtId="0" fontId="2" fillId="0" borderId="53" xfId="0" applyFont="1" applyFill="1" applyBorder="1" applyAlignment="1">
      <alignment horizontal="left" vertical="top" wrapText="1"/>
    </xf>
    <xf numFmtId="0" fontId="2" fillId="0" borderId="51" xfId="0" applyFont="1" applyFill="1" applyBorder="1" applyAlignment="1">
      <alignment horizontal="left" vertical="top" wrapText="1"/>
    </xf>
  </cellXfs>
  <cellStyles count="6">
    <cellStyle name="Komma" xfId="4" builtinId="3"/>
    <cellStyle name="Link" xfId="5" builtinId="8"/>
    <cellStyle name="Prozent" xfId="1" builtinId="5"/>
    <cellStyle name="Standard" xfId="0" builtinId="0"/>
    <cellStyle name="Standard 2" xfId="3" xr:uid="{00000000-0005-0000-0000-000004000000}"/>
    <cellStyle name="Standard 3" xfId="2" xr:uid="{00000000-0005-0000-0000-000005000000}"/>
  </cellStyles>
  <dxfs count="0"/>
  <tableStyles count="0" defaultTableStyle="TableStyleMedium2" defaultPivotStyle="PivotStyleLight16"/>
  <colors>
    <mruColors>
      <color rgb="FF4CB05E"/>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_rels/chart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B12A-4B52-B0FD-3FCA69CE0B51}"/>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B12A-4B52-B0FD-3FCA69CE0B51}"/>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B12A-4B52-B0FD-3FCA69CE0B51}"/>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B12A-4B52-B0FD-3FCA69CE0B51}"/>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Erfassung!$C$29:$C$32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B12A-4B52-B0FD-3FCA69CE0B51}"/>
            </c:ext>
          </c:extLst>
        </c:ser>
        <c:dLbls>
          <c:showLegendKey val="0"/>
          <c:showVal val="0"/>
          <c:showCatName val="0"/>
          <c:showSerName val="0"/>
          <c:showPercent val="0"/>
          <c:showBubbleSize val="0"/>
        </c:dLbls>
        <c:gapWidth val="100"/>
        <c:axId val="147491456"/>
        <c:axId val="147509632"/>
      </c:barChart>
      <c:catAx>
        <c:axId val="147491456"/>
        <c:scaling>
          <c:orientation val="minMax"/>
        </c:scaling>
        <c:delete val="0"/>
        <c:axPos val="l"/>
        <c:numFmt formatCode="General" sourceLinked="0"/>
        <c:majorTickMark val="out"/>
        <c:minorTickMark val="none"/>
        <c:tickLblPos val="nextTo"/>
        <c:spPr>
          <a:ln>
            <a:noFill/>
          </a:ln>
        </c:spPr>
        <c:crossAx val="147509632"/>
        <c:crosses val="autoZero"/>
        <c:auto val="1"/>
        <c:lblAlgn val="ctr"/>
        <c:lblOffset val="100"/>
        <c:noMultiLvlLbl val="0"/>
      </c:catAx>
      <c:valAx>
        <c:axId val="147509632"/>
        <c:scaling>
          <c:orientation val="minMax"/>
        </c:scaling>
        <c:delete val="1"/>
        <c:axPos val="b"/>
        <c:majorGridlines>
          <c:spPr>
            <a:ln>
              <a:noFill/>
            </a:ln>
          </c:spPr>
        </c:majorGridlines>
        <c:numFmt formatCode="General" sourceLinked="1"/>
        <c:majorTickMark val="out"/>
        <c:minorTickMark val="none"/>
        <c:tickLblPos val="nextTo"/>
        <c:crossAx val="147491456"/>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F6B2-45C1-B839-3978FFC4D578}"/>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F6B2-45C1-B839-3978FFC4D578}"/>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F6B2-45C1-B839-3978FFC4D578}"/>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F6B2-45C1-B839-3978FFC4D57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Erfassung!$C$24:$C$27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F6B2-45C1-B839-3978FFC4D578}"/>
            </c:ext>
          </c:extLst>
        </c:ser>
        <c:dLbls>
          <c:showLegendKey val="0"/>
          <c:showVal val="0"/>
          <c:showCatName val="0"/>
          <c:showSerName val="0"/>
          <c:showPercent val="0"/>
          <c:showBubbleSize val="0"/>
        </c:dLbls>
        <c:gapWidth val="100"/>
        <c:axId val="147806080"/>
        <c:axId val="147807616"/>
      </c:barChart>
      <c:catAx>
        <c:axId val="147806080"/>
        <c:scaling>
          <c:orientation val="minMax"/>
        </c:scaling>
        <c:delete val="0"/>
        <c:axPos val="l"/>
        <c:numFmt formatCode="General" sourceLinked="0"/>
        <c:majorTickMark val="out"/>
        <c:minorTickMark val="none"/>
        <c:tickLblPos val="nextTo"/>
        <c:spPr>
          <a:ln>
            <a:noFill/>
          </a:ln>
        </c:spPr>
        <c:crossAx val="147807616"/>
        <c:crosses val="autoZero"/>
        <c:auto val="1"/>
        <c:lblAlgn val="ctr"/>
        <c:lblOffset val="100"/>
        <c:noMultiLvlLbl val="0"/>
      </c:catAx>
      <c:valAx>
        <c:axId val="147807616"/>
        <c:scaling>
          <c:orientation val="minMax"/>
        </c:scaling>
        <c:delete val="1"/>
        <c:axPos val="b"/>
        <c:majorGridlines>
          <c:spPr>
            <a:ln>
              <a:noFill/>
            </a:ln>
          </c:spPr>
        </c:majorGridlines>
        <c:numFmt formatCode="General" sourceLinked="1"/>
        <c:majorTickMark val="out"/>
        <c:minorTickMark val="none"/>
        <c:tickLblPos val="nextTo"/>
        <c:crossAx val="147806080"/>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56F7-4EEE-9182-4712B79F71D7}"/>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56F7-4EEE-9182-4712B79F71D7}"/>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56F7-4EEE-9182-4712B79F71D7}"/>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56F7-4EEE-9182-4712B79F71D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Erfassung!$C$73:$C$76</c:f>
              <c:numCache>
                <c:formatCode>General</c:formatCode>
                <c:ptCount val="4"/>
                <c:pt idx="0">
                  <c:v>0</c:v>
                </c:pt>
                <c:pt idx="1">
                  <c:v>0</c:v>
                </c:pt>
                <c:pt idx="3">
                  <c:v>0</c:v>
                </c:pt>
              </c:numCache>
            </c:numRef>
          </c:val>
          <c:extLst>
            <c:ext xmlns:c16="http://schemas.microsoft.com/office/drawing/2014/chart" uri="{C3380CC4-5D6E-409C-BE32-E72D297353CC}">
              <c16:uniqueId val="{00000008-56F7-4EEE-9182-4712B79F71D7}"/>
            </c:ext>
          </c:extLst>
        </c:ser>
        <c:dLbls>
          <c:showLegendKey val="0"/>
          <c:showVal val="0"/>
          <c:showCatName val="0"/>
          <c:showSerName val="0"/>
          <c:showPercent val="0"/>
          <c:showBubbleSize val="0"/>
        </c:dLbls>
        <c:gapWidth val="100"/>
        <c:axId val="147821696"/>
        <c:axId val="147823232"/>
      </c:barChart>
      <c:catAx>
        <c:axId val="147821696"/>
        <c:scaling>
          <c:orientation val="minMax"/>
        </c:scaling>
        <c:delete val="0"/>
        <c:axPos val="l"/>
        <c:numFmt formatCode="General" sourceLinked="0"/>
        <c:majorTickMark val="out"/>
        <c:minorTickMark val="none"/>
        <c:tickLblPos val="nextTo"/>
        <c:spPr>
          <a:ln>
            <a:noFill/>
          </a:ln>
        </c:spPr>
        <c:crossAx val="147823232"/>
        <c:crosses val="autoZero"/>
        <c:auto val="1"/>
        <c:lblAlgn val="ctr"/>
        <c:lblOffset val="100"/>
        <c:noMultiLvlLbl val="0"/>
      </c:catAx>
      <c:valAx>
        <c:axId val="147823232"/>
        <c:scaling>
          <c:orientation val="minMax"/>
        </c:scaling>
        <c:delete val="1"/>
        <c:axPos val="b"/>
        <c:majorGridlines>
          <c:spPr>
            <a:ln>
              <a:noFill/>
            </a:ln>
          </c:spPr>
        </c:majorGridlines>
        <c:numFmt formatCode="General" sourceLinked="1"/>
        <c:majorTickMark val="out"/>
        <c:minorTickMark val="none"/>
        <c:tickLblPos val="nextTo"/>
        <c:crossAx val="147821696"/>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9707-4ED3-ACD3-5C3326932DE2}"/>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9707-4ED3-ACD3-5C3326932DE2}"/>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9707-4ED3-ACD3-5C3326932DE2}"/>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9707-4ED3-ACD3-5C3326932DE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Erfassung!$C$92:$C$95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707-4ED3-ACD3-5C3326932DE2}"/>
            </c:ext>
          </c:extLst>
        </c:ser>
        <c:dLbls>
          <c:showLegendKey val="0"/>
          <c:showVal val="0"/>
          <c:showCatName val="0"/>
          <c:showSerName val="0"/>
          <c:showPercent val="0"/>
          <c:showBubbleSize val="0"/>
        </c:dLbls>
        <c:gapWidth val="100"/>
        <c:axId val="147902848"/>
        <c:axId val="147904384"/>
      </c:barChart>
      <c:catAx>
        <c:axId val="147902848"/>
        <c:scaling>
          <c:orientation val="minMax"/>
        </c:scaling>
        <c:delete val="0"/>
        <c:axPos val="l"/>
        <c:numFmt formatCode="General" sourceLinked="0"/>
        <c:majorTickMark val="out"/>
        <c:minorTickMark val="none"/>
        <c:tickLblPos val="nextTo"/>
        <c:spPr>
          <a:ln>
            <a:noFill/>
          </a:ln>
        </c:spPr>
        <c:crossAx val="147904384"/>
        <c:crosses val="autoZero"/>
        <c:auto val="1"/>
        <c:lblAlgn val="ctr"/>
        <c:lblOffset val="100"/>
        <c:noMultiLvlLbl val="0"/>
      </c:catAx>
      <c:valAx>
        <c:axId val="147904384"/>
        <c:scaling>
          <c:orientation val="minMax"/>
        </c:scaling>
        <c:delete val="1"/>
        <c:axPos val="b"/>
        <c:majorGridlines>
          <c:spPr>
            <a:ln>
              <a:noFill/>
            </a:ln>
          </c:spPr>
        </c:majorGridlines>
        <c:numFmt formatCode="General" sourceLinked="1"/>
        <c:majorTickMark val="out"/>
        <c:minorTickMark val="none"/>
        <c:tickLblPos val="nextTo"/>
        <c:crossAx val="147902848"/>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C3BD-46F2-943F-CB539D9DC533}"/>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C3BD-46F2-943F-CB539D9DC533}"/>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C3BD-46F2-943F-CB539D9DC533}"/>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C3BD-46F2-943F-CB539D9DC533}"/>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Erfassung!$C$137:$C$140</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C3BD-46F2-943F-CB539D9DC533}"/>
            </c:ext>
          </c:extLst>
        </c:ser>
        <c:dLbls>
          <c:showLegendKey val="0"/>
          <c:showVal val="0"/>
          <c:showCatName val="0"/>
          <c:showSerName val="0"/>
          <c:showPercent val="0"/>
          <c:showBubbleSize val="0"/>
        </c:dLbls>
        <c:gapWidth val="100"/>
        <c:axId val="148127104"/>
        <c:axId val="148141184"/>
      </c:barChart>
      <c:catAx>
        <c:axId val="148127104"/>
        <c:scaling>
          <c:orientation val="minMax"/>
        </c:scaling>
        <c:delete val="0"/>
        <c:axPos val="l"/>
        <c:numFmt formatCode="General" sourceLinked="0"/>
        <c:majorTickMark val="out"/>
        <c:minorTickMark val="none"/>
        <c:tickLblPos val="nextTo"/>
        <c:spPr>
          <a:ln>
            <a:noFill/>
          </a:ln>
        </c:spPr>
        <c:crossAx val="148141184"/>
        <c:crosses val="autoZero"/>
        <c:auto val="1"/>
        <c:lblAlgn val="ctr"/>
        <c:lblOffset val="100"/>
        <c:noMultiLvlLbl val="0"/>
      </c:catAx>
      <c:valAx>
        <c:axId val="148141184"/>
        <c:scaling>
          <c:orientation val="minMax"/>
        </c:scaling>
        <c:delete val="1"/>
        <c:axPos val="b"/>
        <c:majorGridlines>
          <c:spPr>
            <a:ln>
              <a:noFill/>
            </a:ln>
          </c:spPr>
        </c:majorGridlines>
        <c:numFmt formatCode="General" sourceLinked="1"/>
        <c:majorTickMark val="out"/>
        <c:minorTickMark val="none"/>
        <c:tickLblPos val="nextTo"/>
        <c:crossAx val="148127104"/>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C5F4-4C9F-8A54-B24C662A41DC}"/>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C5F4-4C9F-8A54-B24C662A41DC}"/>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C5F4-4C9F-8A54-B24C662A41DC}"/>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C5F4-4C9F-8A54-B24C662A41D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Erfassung!$C$182:$C$185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C5F4-4C9F-8A54-B24C662A41DC}"/>
            </c:ext>
          </c:extLst>
        </c:ser>
        <c:dLbls>
          <c:showLegendKey val="0"/>
          <c:showVal val="0"/>
          <c:showCatName val="0"/>
          <c:showSerName val="0"/>
          <c:showPercent val="0"/>
          <c:showBubbleSize val="0"/>
        </c:dLbls>
        <c:gapWidth val="100"/>
        <c:axId val="148167296"/>
        <c:axId val="148169088"/>
      </c:barChart>
      <c:catAx>
        <c:axId val="148167296"/>
        <c:scaling>
          <c:orientation val="minMax"/>
        </c:scaling>
        <c:delete val="0"/>
        <c:axPos val="l"/>
        <c:numFmt formatCode="General" sourceLinked="0"/>
        <c:majorTickMark val="out"/>
        <c:minorTickMark val="none"/>
        <c:tickLblPos val="nextTo"/>
        <c:spPr>
          <a:ln>
            <a:noFill/>
          </a:ln>
        </c:spPr>
        <c:crossAx val="148169088"/>
        <c:crosses val="autoZero"/>
        <c:auto val="1"/>
        <c:lblAlgn val="ctr"/>
        <c:lblOffset val="100"/>
        <c:noMultiLvlLbl val="0"/>
      </c:catAx>
      <c:valAx>
        <c:axId val="148169088"/>
        <c:scaling>
          <c:orientation val="minMax"/>
        </c:scaling>
        <c:delete val="1"/>
        <c:axPos val="b"/>
        <c:majorGridlines>
          <c:spPr>
            <a:ln>
              <a:noFill/>
            </a:ln>
          </c:spPr>
        </c:majorGridlines>
        <c:numFmt formatCode="General" sourceLinked="1"/>
        <c:majorTickMark val="out"/>
        <c:minorTickMark val="none"/>
        <c:tickLblPos val="nextTo"/>
        <c:crossAx val="148167296"/>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1"/>
        <c:ser>
          <c:idx val="0"/>
          <c:order val="0"/>
          <c:spPr>
            <a:ln cap="flat"/>
          </c:spPr>
          <c:invertIfNegative val="0"/>
          <c:dPt>
            <c:idx val="0"/>
            <c:invertIfNegative val="0"/>
            <c:bubble3D val="0"/>
            <c:spPr>
              <a:blipFill>
                <a:blip xmlns:r="http://schemas.openxmlformats.org/officeDocument/2006/relationships" r:embed="rId1"/>
                <a:stretch>
                  <a:fillRect/>
                </a:stretch>
              </a:blipFill>
              <a:ln cap="flat"/>
            </c:spPr>
            <c:extLst>
              <c:ext xmlns:c16="http://schemas.microsoft.com/office/drawing/2014/chart" uri="{C3380CC4-5D6E-409C-BE32-E72D297353CC}">
                <c16:uniqueId val="{00000001-076B-42EF-A53D-A70F57E0B6BB}"/>
              </c:ext>
            </c:extLst>
          </c:dPt>
          <c:dPt>
            <c:idx val="1"/>
            <c:invertIfNegative val="0"/>
            <c:bubble3D val="0"/>
            <c:spPr>
              <a:blipFill>
                <a:blip xmlns:r="http://schemas.openxmlformats.org/officeDocument/2006/relationships" r:embed="rId2"/>
                <a:stretch>
                  <a:fillRect/>
                </a:stretch>
              </a:blipFill>
              <a:ln cap="flat"/>
            </c:spPr>
            <c:extLst>
              <c:ext xmlns:c16="http://schemas.microsoft.com/office/drawing/2014/chart" uri="{C3380CC4-5D6E-409C-BE32-E72D297353CC}">
                <c16:uniqueId val="{00000003-076B-42EF-A53D-A70F57E0B6BB}"/>
              </c:ext>
            </c:extLst>
          </c:dPt>
          <c:dPt>
            <c:idx val="2"/>
            <c:invertIfNegative val="0"/>
            <c:bubble3D val="0"/>
            <c:spPr>
              <a:blipFill>
                <a:blip xmlns:r="http://schemas.openxmlformats.org/officeDocument/2006/relationships" r:embed="rId3"/>
                <a:stretch>
                  <a:fillRect/>
                </a:stretch>
              </a:blipFill>
              <a:ln cap="flat"/>
            </c:spPr>
            <c:extLst>
              <c:ext xmlns:c16="http://schemas.microsoft.com/office/drawing/2014/chart" uri="{C3380CC4-5D6E-409C-BE32-E72D297353CC}">
                <c16:uniqueId val="{00000005-076B-42EF-A53D-A70F57E0B6BB}"/>
              </c:ext>
            </c:extLst>
          </c:dPt>
          <c:dPt>
            <c:idx val="3"/>
            <c:invertIfNegative val="0"/>
            <c:bubble3D val="0"/>
            <c:spPr>
              <a:blipFill>
                <a:blip xmlns:r="http://schemas.openxmlformats.org/officeDocument/2006/relationships" r:embed="rId4"/>
                <a:stretch>
                  <a:fillRect/>
                </a:stretch>
              </a:blipFill>
              <a:ln cap="flat"/>
            </c:spPr>
            <c:extLst>
              <c:ext xmlns:c16="http://schemas.microsoft.com/office/drawing/2014/chart" uri="{C3380CC4-5D6E-409C-BE32-E72D297353CC}">
                <c16:uniqueId val="{00000007-076B-42EF-A53D-A70F57E0B6B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Erfassung!$F$29:$F$32</c:f>
              <c:strCache>
                <c:ptCount val="4"/>
                <c:pt idx="0">
                  <c:v>D</c:v>
                </c:pt>
                <c:pt idx="1">
                  <c:v>C</c:v>
                </c:pt>
                <c:pt idx="2">
                  <c:v>B</c:v>
                </c:pt>
                <c:pt idx="3">
                  <c:v>A</c:v>
                </c:pt>
              </c:strCache>
            </c:strRef>
          </c:cat>
          <c:val>
            <c:numRef>
              <c:f>Erfassung!$C$202:$C$205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76B-42EF-A53D-A70F57E0B6BB}"/>
            </c:ext>
          </c:extLst>
        </c:ser>
        <c:dLbls>
          <c:showLegendKey val="0"/>
          <c:showVal val="0"/>
          <c:showCatName val="0"/>
          <c:showSerName val="0"/>
          <c:showPercent val="0"/>
          <c:showBubbleSize val="0"/>
        </c:dLbls>
        <c:gapWidth val="100"/>
        <c:axId val="148191104"/>
        <c:axId val="148192640"/>
      </c:barChart>
      <c:catAx>
        <c:axId val="148191104"/>
        <c:scaling>
          <c:orientation val="minMax"/>
        </c:scaling>
        <c:delete val="0"/>
        <c:axPos val="l"/>
        <c:numFmt formatCode="General" sourceLinked="0"/>
        <c:majorTickMark val="out"/>
        <c:minorTickMark val="none"/>
        <c:tickLblPos val="nextTo"/>
        <c:spPr>
          <a:ln>
            <a:noFill/>
          </a:ln>
        </c:spPr>
        <c:crossAx val="148192640"/>
        <c:crosses val="autoZero"/>
        <c:auto val="1"/>
        <c:lblAlgn val="ctr"/>
        <c:lblOffset val="100"/>
        <c:noMultiLvlLbl val="0"/>
      </c:catAx>
      <c:valAx>
        <c:axId val="148192640"/>
        <c:scaling>
          <c:orientation val="minMax"/>
        </c:scaling>
        <c:delete val="1"/>
        <c:axPos val="b"/>
        <c:majorGridlines>
          <c:spPr>
            <a:ln>
              <a:noFill/>
            </a:ln>
          </c:spPr>
        </c:majorGridlines>
        <c:numFmt formatCode="General" sourceLinked="1"/>
        <c:majorTickMark val="out"/>
        <c:minorTickMark val="none"/>
        <c:tickLblPos val="nextTo"/>
        <c:crossAx val="148191104"/>
        <c:crosses val="autoZero"/>
        <c:crossBetween val="between"/>
      </c:valAx>
    </c:plotArea>
    <c:plotVisOnly val="1"/>
    <c:dispBlanksAs val="gap"/>
    <c:showDLblsOverMax val="0"/>
  </c:chart>
  <c:spPr>
    <a:ln w="25400">
      <a:solidFill>
        <a:srgbClr val="4CB05E"/>
      </a:solidFill>
    </a:ln>
  </c:sp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'(Effizienzfaktoren)'!$B$5</c:f>
              <c:strCache>
                <c:ptCount val="1"/>
                <c:pt idx="0">
                  <c:v>Büros</c:v>
                </c:pt>
              </c:strCache>
            </c:strRef>
          </c:tx>
          <c:cat>
            <c:strRef>
              <c:f>'(Effizienzfaktoren)'!$C$4:$F$4</c:f>
              <c:strCache>
                <c:ptCount val="4"/>
                <c:pt idx="0">
                  <c:v>D</c:v>
                </c:pt>
                <c:pt idx="1">
                  <c:v>C</c:v>
                </c:pt>
                <c:pt idx="2">
                  <c:v>B</c:v>
                </c:pt>
                <c:pt idx="3">
                  <c:v>A</c:v>
                </c:pt>
              </c:strCache>
            </c:strRef>
          </c:cat>
          <c:val>
            <c:numRef>
              <c:f>'(Effizienzfaktoren)'!$C$5:$F$5</c:f>
              <c:numCache>
                <c:formatCode>General</c:formatCode>
                <c:ptCount val="4"/>
                <c:pt idx="0">
                  <c:v>1.51</c:v>
                </c:pt>
                <c:pt idx="1">
                  <c:v>1</c:v>
                </c:pt>
                <c:pt idx="2">
                  <c:v>0.8</c:v>
                </c:pt>
                <c:pt idx="3">
                  <c:v>0.7</c:v>
                </c:pt>
              </c:numCache>
            </c:numRef>
          </c:val>
          <c:smooth val="0"/>
          <c:extLst>
            <c:ext xmlns:c16="http://schemas.microsoft.com/office/drawing/2014/chart" uri="{C3380CC4-5D6E-409C-BE32-E72D297353CC}">
              <c16:uniqueId val="{00000000-1500-49E3-B06D-CBCF70D413ED}"/>
            </c:ext>
          </c:extLst>
        </c:ser>
        <c:ser>
          <c:idx val="1"/>
          <c:order val="1"/>
          <c:tx>
            <c:strRef>
              <c:f>'(Effizienzfaktoren)'!$B$6</c:f>
              <c:strCache>
                <c:ptCount val="1"/>
                <c:pt idx="0">
                  <c:v>Hörsääle</c:v>
                </c:pt>
              </c:strCache>
            </c:strRef>
          </c:tx>
          <c:cat>
            <c:strRef>
              <c:f>'(Effizienzfaktoren)'!$C$4:$F$4</c:f>
              <c:strCache>
                <c:ptCount val="4"/>
                <c:pt idx="0">
                  <c:v>D</c:v>
                </c:pt>
                <c:pt idx="1">
                  <c:v>C</c:v>
                </c:pt>
                <c:pt idx="2">
                  <c:v>B</c:v>
                </c:pt>
                <c:pt idx="3">
                  <c:v>A</c:v>
                </c:pt>
              </c:strCache>
            </c:strRef>
          </c:cat>
          <c:val>
            <c:numRef>
              <c:f>'(Effizienzfaktoren)'!$C$6:$F$6</c:f>
              <c:numCache>
                <c:formatCode>General</c:formatCode>
                <c:ptCount val="4"/>
                <c:pt idx="0">
                  <c:v>1.24</c:v>
                </c:pt>
                <c:pt idx="1">
                  <c:v>1</c:v>
                </c:pt>
                <c:pt idx="2">
                  <c:v>0.75</c:v>
                </c:pt>
                <c:pt idx="3">
                  <c:v>0.5</c:v>
                </c:pt>
              </c:numCache>
            </c:numRef>
          </c:val>
          <c:smooth val="0"/>
          <c:extLst>
            <c:ext xmlns:c16="http://schemas.microsoft.com/office/drawing/2014/chart" uri="{C3380CC4-5D6E-409C-BE32-E72D297353CC}">
              <c16:uniqueId val="{00000001-1500-49E3-B06D-CBCF70D413ED}"/>
            </c:ext>
          </c:extLst>
        </c:ser>
        <c:ser>
          <c:idx val="2"/>
          <c:order val="2"/>
          <c:tx>
            <c:strRef>
              <c:f>'(Effizienzfaktoren)'!$B$7</c:f>
              <c:strCache>
                <c:ptCount val="1"/>
                <c:pt idx="0">
                  <c:v>Einrichtungen für Bildung</c:v>
                </c:pt>
              </c:strCache>
            </c:strRef>
          </c:tx>
          <c:cat>
            <c:strRef>
              <c:f>'(Effizienzfaktoren)'!$C$4:$F$4</c:f>
              <c:strCache>
                <c:ptCount val="4"/>
                <c:pt idx="0">
                  <c:v>D</c:v>
                </c:pt>
                <c:pt idx="1">
                  <c:v>C</c:v>
                </c:pt>
                <c:pt idx="2">
                  <c:v>B</c:v>
                </c:pt>
                <c:pt idx="3">
                  <c:v>A</c:v>
                </c:pt>
              </c:strCache>
            </c:strRef>
          </c:cat>
          <c:val>
            <c:numRef>
              <c:f>'(Effizienzfaktoren)'!$C$7:$F$7</c:f>
              <c:numCache>
                <c:formatCode>General</c:formatCode>
                <c:ptCount val="4"/>
                <c:pt idx="0">
                  <c:v>1.2</c:v>
                </c:pt>
                <c:pt idx="1">
                  <c:v>1</c:v>
                </c:pt>
                <c:pt idx="2">
                  <c:v>0.88</c:v>
                </c:pt>
                <c:pt idx="3">
                  <c:v>0.8</c:v>
                </c:pt>
              </c:numCache>
            </c:numRef>
          </c:val>
          <c:smooth val="0"/>
          <c:extLst>
            <c:ext xmlns:c16="http://schemas.microsoft.com/office/drawing/2014/chart" uri="{C3380CC4-5D6E-409C-BE32-E72D297353CC}">
              <c16:uniqueId val="{00000002-1500-49E3-B06D-CBCF70D413ED}"/>
            </c:ext>
          </c:extLst>
        </c:ser>
        <c:ser>
          <c:idx val="3"/>
          <c:order val="3"/>
          <c:tx>
            <c:strRef>
              <c:f>'(Effizienzfaktoren)'!$B$8</c:f>
              <c:strCache>
                <c:ptCount val="1"/>
                <c:pt idx="0">
                  <c:v>Gesundheitseinrichtungen</c:v>
                </c:pt>
              </c:strCache>
            </c:strRef>
          </c:tx>
          <c:cat>
            <c:strRef>
              <c:f>'(Effizienzfaktoren)'!$C$4:$F$4</c:f>
              <c:strCache>
                <c:ptCount val="4"/>
                <c:pt idx="0">
                  <c:v>D</c:v>
                </c:pt>
                <c:pt idx="1">
                  <c:v>C</c:v>
                </c:pt>
                <c:pt idx="2">
                  <c:v>B</c:v>
                </c:pt>
                <c:pt idx="3">
                  <c:v>A</c:v>
                </c:pt>
              </c:strCache>
            </c:strRef>
          </c:cat>
          <c:val>
            <c:numRef>
              <c:f>'(Effizienzfaktoren)'!$C$8:$F$8</c:f>
              <c:numCache>
                <c:formatCode>General</c:formatCode>
                <c:ptCount val="4"/>
                <c:pt idx="0">
                  <c:v>1.31</c:v>
                </c:pt>
                <c:pt idx="1">
                  <c:v>1</c:v>
                </c:pt>
                <c:pt idx="2">
                  <c:v>0.91</c:v>
                </c:pt>
                <c:pt idx="3">
                  <c:v>0.86</c:v>
                </c:pt>
              </c:numCache>
            </c:numRef>
          </c:val>
          <c:smooth val="0"/>
          <c:extLst>
            <c:ext xmlns:c16="http://schemas.microsoft.com/office/drawing/2014/chart" uri="{C3380CC4-5D6E-409C-BE32-E72D297353CC}">
              <c16:uniqueId val="{00000003-1500-49E3-B06D-CBCF70D413ED}"/>
            </c:ext>
          </c:extLst>
        </c:ser>
        <c:ser>
          <c:idx val="4"/>
          <c:order val="4"/>
          <c:tx>
            <c:strRef>
              <c:f>'(Effizienzfaktoren)'!$B$9</c:f>
              <c:strCache>
                <c:ptCount val="1"/>
                <c:pt idx="0">
                  <c:v>Hotels</c:v>
                </c:pt>
              </c:strCache>
            </c:strRef>
          </c:tx>
          <c:cat>
            <c:strRef>
              <c:f>'(Effizienzfaktoren)'!$C$4:$F$4</c:f>
              <c:strCache>
                <c:ptCount val="4"/>
                <c:pt idx="0">
                  <c:v>D</c:v>
                </c:pt>
                <c:pt idx="1">
                  <c:v>C</c:v>
                </c:pt>
                <c:pt idx="2">
                  <c:v>B</c:v>
                </c:pt>
                <c:pt idx="3">
                  <c:v>A</c:v>
                </c:pt>
              </c:strCache>
            </c:strRef>
          </c:cat>
          <c:val>
            <c:numRef>
              <c:f>'(Effizienzfaktoren)'!$C$9:$F$9</c:f>
              <c:numCache>
                <c:formatCode>General</c:formatCode>
                <c:ptCount val="4"/>
                <c:pt idx="0">
                  <c:v>1.31</c:v>
                </c:pt>
                <c:pt idx="1">
                  <c:v>1</c:v>
                </c:pt>
                <c:pt idx="2">
                  <c:v>0.85</c:v>
                </c:pt>
                <c:pt idx="3">
                  <c:v>0.68</c:v>
                </c:pt>
              </c:numCache>
            </c:numRef>
          </c:val>
          <c:smooth val="0"/>
          <c:extLst>
            <c:ext xmlns:c16="http://schemas.microsoft.com/office/drawing/2014/chart" uri="{C3380CC4-5D6E-409C-BE32-E72D297353CC}">
              <c16:uniqueId val="{00000004-1500-49E3-B06D-CBCF70D413ED}"/>
            </c:ext>
          </c:extLst>
        </c:ser>
        <c:ser>
          <c:idx val="5"/>
          <c:order val="5"/>
          <c:tx>
            <c:strRef>
              <c:f>'(Effizienzfaktoren)'!$B$10</c:f>
              <c:strCache>
                <c:ptCount val="1"/>
                <c:pt idx="0">
                  <c:v>Restaurants</c:v>
                </c:pt>
              </c:strCache>
            </c:strRef>
          </c:tx>
          <c:cat>
            <c:strRef>
              <c:f>'(Effizienzfaktoren)'!$C$4:$F$4</c:f>
              <c:strCache>
                <c:ptCount val="4"/>
                <c:pt idx="0">
                  <c:v>D</c:v>
                </c:pt>
                <c:pt idx="1">
                  <c:v>C</c:v>
                </c:pt>
                <c:pt idx="2">
                  <c:v>B</c:v>
                </c:pt>
                <c:pt idx="3">
                  <c:v>A</c:v>
                </c:pt>
              </c:strCache>
            </c:strRef>
          </c:cat>
          <c:val>
            <c:numRef>
              <c:f>'(Effizienzfaktoren)'!$C$10:$F$10</c:f>
              <c:numCache>
                <c:formatCode>General</c:formatCode>
                <c:ptCount val="4"/>
                <c:pt idx="0">
                  <c:v>1.23</c:v>
                </c:pt>
                <c:pt idx="1">
                  <c:v>1</c:v>
                </c:pt>
                <c:pt idx="2">
                  <c:v>0.77</c:v>
                </c:pt>
                <c:pt idx="3">
                  <c:v>0.68</c:v>
                </c:pt>
              </c:numCache>
            </c:numRef>
          </c:val>
          <c:smooth val="0"/>
          <c:extLst>
            <c:ext xmlns:c16="http://schemas.microsoft.com/office/drawing/2014/chart" uri="{C3380CC4-5D6E-409C-BE32-E72D297353CC}">
              <c16:uniqueId val="{00000005-1500-49E3-B06D-CBCF70D413ED}"/>
            </c:ext>
          </c:extLst>
        </c:ser>
        <c:ser>
          <c:idx val="6"/>
          <c:order val="6"/>
          <c:tx>
            <c:strRef>
              <c:f>'(Effizienzfaktoren)'!$B$11</c:f>
              <c:strCache>
                <c:ptCount val="1"/>
                <c:pt idx="0">
                  <c:v>Groß- und Einzelhandel</c:v>
                </c:pt>
              </c:strCache>
            </c:strRef>
          </c:tx>
          <c:cat>
            <c:strRef>
              <c:f>'(Effizienzfaktoren)'!$C$4:$F$4</c:f>
              <c:strCache>
                <c:ptCount val="4"/>
                <c:pt idx="0">
                  <c:v>D</c:v>
                </c:pt>
                <c:pt idx="1">
                  <c:v>C</c:v>
                </c:pt>
                <c:pt idx="2">
                  <c:v>B</c:v>
                </c:pt>
                <c:pt idx="3">
                  <c:v>A</c:v>
                </c:pt>
              </c:strCache>
            </c:strRef>
          </c:cat>
          <c:val>
            <c:numRef>
              <c:f>'(Effizienzfaktoren)'!$C$11:$F$11</c:f>
              <c:numCache>
                <c:formatCode>General</c:formatCode>
                <c:ptCount val="4"/>
                <c:pt idx="0">
                  <c:v>1.56</c:v>
                </c:pt>
                <c:pt idx="1">
                  <c:v>1</c:v>
                </c:pt>
                <c:pt idx="2">
                  <c:v>0.73</c:v>
                </c:pt>
                <c:pt idx="3">
                  <c:v>0.6</c:v>
                </c:pt>
              </c:numCache>
            </c:numRef>
          </c:val>
          <c:smooth val="0"/>
          <c:extLst>
            <c:ext xmlns:c16="http://schemas.microsoft.com/office/drawing/2014/chart" uri="{C3380CC4-5D6E-409C-BE32-E72D297353CC}">
              <c16:uniqueId val="{00000006-1500-49E3-B06D-CBCF70D413ED}"/>
            </c:ext>
          </c:extLst>
        </c:ser>
        <c:ser>
          <c:idx val="7"/>
          <c:order val="7"/>
          <c:tx>
            <c:strRef>
              <c:f>'(Effizienzfaktoren)'!$B$12</c:f>
              <c:strCache>
                <c:ptCount val="1"/>
                <c:pt idx="0">
                  <c:v>Wohngebäude</c:v>
                </c:pt>
              </c:strCache>
            </c:strRef>
          </c:tx>
          <c:cat>
            <c:strRef>
              <c:f>'(Effizienzfaktoren)'!$C$4:$F$4</c:f>
              <c:strCache>
                <c:ptCount val="4"/>
                <c:pt idx="0">
                  <c:v>D</c:v>
                </c:pt>
                <c:pt idx="1">
                  <c:v>C</c:v>
                </c:pt>
                <c:pt idx="2">
                  <c:v>B</c:v>
                </c:pt>
                <c:pt idx="3">
                  <c:v>A</c:v>
                </c:pt>
              </c:strCache>
            </c:strRef>
          </c:cat>
          <c:val>
            <c:numRef>
              <c:f>'(Effizienzfaktoren)'!$C$12:$F$12</c:f>
              <c:numCache>
                <c:formatCode>General</c:formatCode>
                <c:ptCount val="4"/>
                <c:pt idx="0">
                  <c:v>1.1000000000000001</c:v>
                </c:pt>
                <c:pt idx="1">
                  <c:v>1</c:v>
                </c:pt>
                <c:pt idx="2">
                  <c:v>0.88</c:v>
                </c:pt>
                <c:pt idx="3">
                  <c:v>0.81</c:v>
                </c:pt>
              </c:numCache>
            </c:numRef>
          </c:val>
          <c:smooth val="0"/>
          <c:extLst>
            <c:ext xmlns:c16="http://schemas.microsoft.com/office/drawing/2014/chart" uri="{C3380CC4-5D6E-409C-BE32-E72D297353CC}">
              <c16:uniqueId val="{00000007-1500-49E3-B06D-CBCF70D413ED}"/>
            </c:ext>
          </c:extLst>
        </c:ser>
        <c:dLbls>
          <c:showLegendKey val="0"/>
          <c:showVal val="0"/>
          <c:showCatName val="0"/>
          <c:showSerName val="0"/>
          <c:showPercent val="0"/>
          <c:showBubbleSize val="0"/>
        </c:dLbls>
        <c:marker val="1"/>
        <c:smooth val="0"/>
        <c:axId val="159520256"/>
        <c:axId val="159521792"/>
      </c:lineChart>
      <c:catAx>
        <c:axId val="159520256"/>
        <c:scaling>
          <c:orientation val="minMax"/>
        </c:scaling>
        <c:delete val="0"/>
        <c:axPos val="b"/>
        <c:numFmt formatCode="General" sourceLinked="0"/>
        <c:majorTickMark val="out"/>
        <c:minorTickMark val="none"/>
        <c:tickLblPos val="nextTo"/>
        <c:crossAx val="159521792"/>
        <c:crosses val="autoZero"/>
        <c:auto val="1"/>
        <c:lblAlgn val="ctr"/>
        <c:lblOffset val="100"/>
        <c:noMultiLvlLbl val="0"/>
      </c:catAx>
      <c:valAx>
        <c:axId val="159521792"/>
        <c:scaling>
          <c:orientation val="minMax"/>
          <c:max val="1.6"/>
          <c:min val="0.4"/>
        </c:scaling>
        <c:delete val="0"/>
        <c:axPos val="l"/>
        <c:majorGridlines/>
        <c:numFmt formatCode="General" sourceLinked="1"/>
        <c:majorTickMark val="out"/>
        <c:minorTickMark val="none"/>
        <c:tickLblPos val="nextTo"/>
        <c:crossAx val="1595202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'(Effizienzfaktoren)'!$B$49</c:f>
              <c:strCache>
                <c:ptCount val="1"/>
                <c:pt idx="0">
                  <c:v>Büros</c:v>
                </c:pt>
              </c:strCache>
            </c:strRef>
          </c:tx>
          <c:cat>
            <c:strRef>
              <c:f>'(Effizienzfaktoren)'!$C$48:$F$48</c:f>
              <c:strCache>
                <c:ptCount val="4"/>
                <c:pt idx="0">
                  <c:v>D</c:v>
                </c:pt>
                <c:pt idx="1">
                  <c:v>C</c:v>
                </c:pt>
                <c:pt idx="2">
                  <c:v>B</c:v>
                </c:pt>
                <c:pt idx="3">
                  <c:v>A</c:v>
                </c:pt>
              </c:strCache>
            </c:strRef>
          </c:cat>
          <c:val>
            <c:numRef>
              <c:f>'(Effizienzfaktoren)'!$C$49:$F$49</c:f>
              <c:numCache>
                <c:formatCode>General</c:formatCode>
                <c:ptCount val="4"/>
                <c:pt idx="0">
                  <c:v>1.1000000000000001</c:v>
                </c:pt>
                <c:pt idx="1">
                  <c:v>1</c:v>
                </c:pt>
                <c:pt idx="2">
                  <c:v>0.93</c:v>
                </c:pt>
                <c:pt idx="3">
                  <c:v>0.87</c:v>
                </c:pt>
              </c:numCache>
            </c:numRef>
          </c:val>
          <c:smooth val="0"/>
          <c:extLst>
            <c:ext xmlns:c16="http://schemas.microsoft.com/office/drawing/2014/chart" uri="{C3380CC4-5D6E-409C-BE32-E72D297353CC}">
              <c16:uniqueId val="{00000000-1763-400A-8F8B-527867550103}"/>
            </c:ext>
          </c:extLst>
        </c:ser>
        <c:ser>
          <c:idx val="1"/>
          <c:order val="1"/>
          <c:tx>
            <c:strRef>
              <c:f>'(Effizienzfaktoren)'!$B$50</c:f>
              <c:strCache>
                <c:ptCount val="1"/>
                <c:pt idx="0">
                  <c:v>Hörsääle</c:v>
                </c:pt>
              </c:strCache>
            </c:strRef>
          </c:tx>
          <c:cat>
            <c:strRef>
              <c:f>'(Effizienzfaktoren)'!$C$48:$F$48</c:f>
              <c:strCache>
                <c:ptCount val="4"/>
                <c:pt idx="0">
                  <c:v>D</c:v>
                </c:pt>
                <c:pt idx="1">
                  <c:v>C</c:v>
                </c:pt>
                <c:pt idx="2">
                  <c:v>B</c:v>
                </c:pt>
                <c:pt idx="3">
                  <c:v>A</c:v>
                </c:pt>
              </c:strCache>
            </c:strRef>
          </c:cat>
          <c:val>
            <c:numRef>
              <c:f>'(Effizienzfaktoren)'!$C$50:$F$50</c:f>
              <c:numCache>
                <c:formatCode>General</c:formatCode>
                <c:ptCount val="4"/>
                <c:pt idx="0">
                  <c:v>1.06</c:v>
                </c:pt>
                <c:pt idx="1">
                  <c:v>1</c:v>
                </c:pt>
                <c:pt idx="2">
                  <c:v>0.94</c:v>
                </c:pt>
                <c:pt idx="3">
                  <c:v>0.89</c:v>
                </c:pt>
              </c:numCache>
            </c:numRef>
          </c:val>
          <c:smooth val="0"/>
          <c:extLst>
            <c:ext xmlns:c16="http://schemas.microsoft.com/office/drawing/2014/chart" uri="{C3380CC4-5D6E-409C-BE32-E72D297353CC}">
              <c16:uniqueId val="{00000001-1763-400A-8F8B-527867550103}"/>
            </c:ext>
          </c:extLst>
        </c:ser>
        <c:ser>
          <c:idx val="2"/>
          <c:order val="2"/>
          <c:tx>
            <c:strRef>
              <c:f>'(Effizienzfaktoren)'!$B$51</c:f>
              <c:strCache>
                <c:ptCount val="1"/>
                <c:pt idx="0">
                  <c:v>Einrichtungen für Bildung</c:v>
                </c:pt>
              </c:strCache>
            </c:strRef>
          </c:tx>
          <c:cat>
            <c:strRef>
              <c:f>'(Effizienzfaktoren)'!$C$48:$F$48</c:f>
              <c:strCache>
                <c:ptCount val="4"/>
                <c:pt idx="0">
                  <c:v>D</c:v>
                </c:pt>
                <c:pt idx="1">
                  <c:v>C</c:v>
                </c:pt>
                <c:pt idx="2">
                  <c:v>B</c:v>
                </c:pt>
                <c:pt idx="3">
                  <c:v>A</c:v>
                </c:pt>
              </c:strCache>
            </c:strRef>
          </c:cat>
          <c:val>
            <c:numRef>
              <c:f>'(Effizienzfaktoren)'!$C$51:$F$51</c:f>
              <c:numCache>
                <c:formatCode>General</c:formatCode>
                <c:ptCount val="4"/>
                <c:pt idx="0">
                  <c:v>1.07</c:v>
                </c:pt>
                <c:pt idx="1">
                  <c:v>1</c:v>
                </c:pt>
                <c:pt idx="2">
                  <c:v>0.93</c:v>
                </c:pt>
                <c:pt idx="3">
                  <c:v>0.86</c:v>
                </c:pt>
              </c:numCache>
            </c:numRef>
          </c:val>
          <c:smooth val="0"/>
          <c:extLst>
            <c:ext xmlns:c16="http://schemas.microsoft.com/office/drawing/2014/chart" uri="{C3380CC4-5D6E-409C-BE32-E72D297353CC}">
              <c16:uniqueId val="{00000002-1763-400A-8F8B-527867550103}"/>
            </c:ext>
          </c:extLst>
        </c:ser>
        <c:ser>
          <c:idx val="3"/>
          <c:order val="3"/>
          <c:tx>
            <c:strRef>
              <c:f>'(Effizienzfaktoren)'!$B$52</c:f>
              <c:strCache>
                <c:ptCount val="1"/>
                <c:pt idx="0">
                  <c:v>Gesundheitseinrichtungen</c:v>
                </c:pt>
              </c:strCache>
            </c:strRef>
          </c:tx>
          <c:cat>
            <c:strRef>
              <c:f>'(Effizienzfaktoren)'!$C$48:$F$48</c:f>
              <c:strCache>
                <c:ptCount val="4"/>
                <c:pt idx="0">
                  <c:v>D</c:v>
                </c:pt>
                <c:pt idx="1">
                  <c:v>C</c:v>
                </c:pt>
                <c:pt idx="2">
                  <c:v>B</c:v>
                </c:pt>
                <c:pt idx="3">
                  <c:v>A</c:v>
                </c:pt>
              </c:strCache>
            </c:strRef>
          </c:cat>
          <c:val>
            <c:numRef>
              <c:f>'(Effizienzfaktoren)'!$C$52:$F$52</c:f>
              <c:numCache>
                <c:formatCode>General</c:formatCode>
                <c:ptCount val="4"/>
                <c:pt idx="0">
                  <c:v>1.05</c:v>
                </c:pt>
                <c:pt idx="1">
                  <c:v>1</c:v>
                </c:pt>
                <c:pt idx="2">
                  <c:v>0.98</c:v>
                </c:pt>
                <c:pt idx="3">
                  <c:v>0.96</c:v>
                </c:pt>
              </c:numCache>
            </c:numRef>
          </c:val>
          <c:smooth val="0"/>
          <c:extLst>
            <c:ext xmlns:c16="http://schemas.microsoft.com/office/drawing/2014/chart" uri="{C3380CC4-5D6E-409C-BE32-E72D297353CC}">
              <c16:uniqueId val="{00000003-1763-400A-8F8B-527867550103}"/>
            </c:ext>
          </c:extLst>
        </c:ser>
        <c:ser>
          <c:idx val="4"/>
          <c:order val="4"/>
          <c:tx>
            <c:strRef>
              <c:f>'(Effizienzfaktoren)'!$B$53</c:f>
              <c:strCache>
                <c:ptCount val="1"/>
                <c:pt idx="0">
                  <c:v>Hotels</c:v>
                </c:pt>
              </c:strCache>
            </c:strRef>
          </c:tx>
          <c:cat>
            <c:strRef>
              <c:f>'(Effizienzfaktoren)'!$C$48:$F$48</c:f>
              <c:strCache>
                <c:ptCount val="4"/>
                <c:pt idx="0">
                  <c:v>D</c:v>
                </c:pt>
                <c:pt idx="1">
                  <c:v>C</c:v>
                </c:pt>
                <c:pt idx="2">
                  <c:v>B</c:v>
                </c:pt>
                <c:pt idx="3">
                  <c:v>A</c:v>
                </c:pt>
              </c:strCache>
            </c:strRef>
          </c:cat>
          <c:val>
            <c:numRef>
              <c:f>'(Effizienzfaktoren)'!$C$53:$F$53</c:f>
              <c:numCache>
                <c:formatCode>General</c:formatCode>
                <c:ptCount val="4"/>
                <c:pt idx="0">
                  <c:v>1.07</c:v>
                </c:pt>
                <c:pt idx="1">
                  <c:v>1</c:v>
                </c:pt>
                <c:pt idx="2">
                  <c:v>0.95</c:v>
                </c:pt>
                <c:pt idx="3">
                  <c:v>0.9</c:v>
                </c:pt>
              </c:numCache>
            </c:numRef>
          </c:val>
          <c:smooth val="0"/>
          <c:extLst>
            <c:ext xmlns:c16="http://schemas.microsoft.com/office/drawing/2014/chart" uri="{C3380CC4-5D6E-409C-BE32-E72D297353CC}">
              <c16:uniqueId val="{00000004-1763-400A-8F8B-527867550103}"/>
            </c:ext>
          </c:extLst>
        </c:ser>
        <c:ser>
          <c:idx val="5"/>
          <c:order val="5"/>
          <c:tx>
            <c:strRef>
              <c:f>'(Effizienzfaktoren)'!$B$54</c:f>
              <c:strCache>
                <c:ptCount val="1"/>
                <c:pt idx="0">
                  <c:v>Restaurants</c:v>
                </c:pt>
              </c:strCache>
            </c:strRef>
          </c:tx>
          <c:cat>
            <c:strRef>
              <c:f>'(Effizienzfaktoren)'!$C$48:$F$48</c:f>
              <c:strCache>
                <c:ptCount val="4"/>
                <c:pt idx="0">
                  <c:v>D</c:v>
                </c:pt>
                <c:pt idx="1">
                  <c:v>C</c:v>
                </c:pt>
                <c:pt idx="2">
                  <c:v>B</c:v>
                </c:pt>
                <c:pt idx="3">
                  <c:v>A</c:v>
                </c:pt>
              </c:strCache>
            </c:strRef>
          </c:cat>
          <c:val>
            <c:numRef>
              <c:f>'(Effizienzfaktoren)'!$C$54:$F$54</c:f>
              <c:numCache>
                <c:formatCode>General</c:formatCode>
                <c:ptCount val="4"/>
                <c:pt idx="0">
                  <c:v>1.04</c:v>
                </c:pt>
                <c:pt idx="1">
                  <c:v>1</c:v>
                </c:pt>
                <c:pt idx="2">
                  <c:v>0.96</c:v>
                </c:pt>
                <c:pt idx="3">
                  <c:v>0.92</c:v>
                </c:pt>
              </c:numCache>
            </c:numRef>
          </c:val>
          <c:smooth val="0"/>
          <c:extLst>
            <c:ext xmlns:c16="http://schemas.microsoft.com/office/drawing/2014/chart" uri="{C3380CC4-5D6E-409C-BE32-E72D297353CC}">
              <c16:uniqueId val="{00000005-1763-400A-8F8B-527867550103}"/>
            </c:ext>
          </c:extLst>
        </c:ser>
        <c:ser>
          <c:idx val="6"/>
          <c:order val="6"/>
          <c:tx>
            <c:strRef>
              <c:f>'(Effizienzfaktoren)'!$B$55</c:f>
              <c:strCache>
                <c:ptCount val="1"/>
                <c:pt idx="0">
                  <c:v>Groß- und Einzelhandel</c:v>
                </c:pt>
              </c:strCache>
            </c:strRef>
          </c:tx>
          <c:cat>
            <c:strRef>
              <c:f>'(Effizienzfaktoren)'!$C$48:$F$48</c:f>
              <c:strCache>
                <c:ptCount val="4"/>
                <c:pt idx="0">
                  <c:v>D</c:v>
                </c:pt>
                <c:pt idx="1">
                  <c:v>C</c:v>
                </c:pt>
                <c:pt idx="2">
                  <c:v>B</c:v>
                </c:pt>
                <c:pt idx="3">
                  <c:v>A</c:v>
                </c:pt>
              </c:strCache>
            </c:strRef>
          </c:cat>
          <c:val>
            <c:numRef>
              <c:f>'(Effizienzfaktoren)'!$C$55:$F$55</c:f>
              <c:numCache>
                <c:formatCode>General</c:formatCode>
                <c:ptCount val="4"/>
                <c:pt idx="0">
                  <c:v>1.08</c:v>
                </c:pt>
                <c:pt idx="1">
                  <c:v>1</c:v>
                </c:pt>
                <c:pt idx="2">
                  <c:v>0.95</c:v>
                </c:pt>
                <c:pt idx="3">
                  <c:v>0.91</c:v>
                </c:pt>
              </c:numCache>
            </c:numRef>
          </c:val>
          <c:smooth val="0"/>
          <c:extLst>
            <c:ext xmlns:c16="http://schemas.microsoft.com/office/drawing/2014/chart" uri="{C3380CC4-5D6E-409C-BE32-E72D297353CC}">
              <c16:uniqueId val="{00000006-1763-400A-8F8B-527867550103}"/>
            </c:ext>
          </c:extLst>
        </c:ser>
        <c:ser>
          <c:idx val="7"/>
          <c:order val="7"/>
          <c:tx>
            <c:strRef>
              <c:f>'(Effizienzfaktoren)'!$B$56</c:f>
              <c:strCache>
                <c:ptCount val="1"/>
                <c:pt idx="0">
                  <c:v>Wohngebäude</c:v>
                </c:pt>
              </c:strCache>
            </c:strRef>
          </c:tx>
          <c:cat>
            <c:strRef>
              <c:f>'(Effizienzfaktoren)'!$C$48:$F$48</c:f>
              <c:strCache>
                <c:ptCount val="4"/>
                <c:pt idx="0">
                  <c:v>D</c:v>
                </c:pt>
                <c:pt idx="1">
                  <c:v>C</c:v>
                </c:pt>
                <c:pt idx="2">
                  <c:v>B</c:v>
                </c:pt>
                <c:pt idx="3">
                  <c:v>A</c:v>
                </c:pt>
              </c:strCache>
            </c:strRef>
          </c:cat>
          <c:val>
            <c:numRef>
              <c:f>'(Effizienzfaktoren)'!$C$56:$F$56</c:f>
              <c:numCache>
                <c:formatCode>General</c:formatCode>
                <c:ptCount val="4"/>
                <c:pt idx="0">
                  <c:v>1.08</c:v>
                </c:pt>
                <c:pt idx="1">
                  <c:v>1</c:v>
                </c:pt>
                <c:pt idx="2">
                  <c:v>0.93</c:v>
                </c:pt>
                <c:pt idx="3">
                  <c:v>0.92</c:v>
                </c:pt>
              </c:numCache>
            </c:numRef>
          </c:val>
          <c:smooth val="0"/>
          <c:extLst>
            <c:ext xmlns:c16="http://schemas.microsoft.com/office/drawing/2014/chart" uri="{C3380CC4-5D6E-409C-BE32-E72D297353CC}">
              <c16:uniqueId val="{00000007-1763-400A-8F8B-527867550103}"/>
            </c:ext>
          </c:extLst>
        </c:ser>
        <c:dLbls>
          <c:showLegendKey val="0"/>
          <c:showVal val="0"/>
          <c:showCatName val="0"/>
          <c:showSerName val="0"/>
          <c:showPercent val="0"/>
          <c:showBubbleSize val="0"/>
        </c:dLbls>
        <c:marker val="1"/>
        <c:smooth val="0"/>
        <c:axId val="159568256"/>
        <c:axId val="159569792"/>
      </c:lineChart>
      <c:catAx>
        <c:axId val="159568256"/>
        <c:scaling>
          <c:orientation val="minMax"/>
        </c:scaling>
        <c:delete val="0"/>
        <c:axPos val="b"/>
        <c:numFmt formatCode="General" sourceLinked="0"/>
        <c:majorTickMark val="out"/>
        <c:minorTickMark val="none"/>
        <c:tickLblPos val="nextTo"/>
        <c:crossAx val="159569792"/>
        <c:crosses val="autoZero"/>
        <c:auto val="1"/>
        <c:lblAlgn val="ctr"/>
        <c:lblOffset val="100"/>
        <c:noMultiLvlLbl val="0"/>
      </c:catAx>
      <c:valAx>
        <c:axId val="159569792"/>
        <c:scaling>
          <c:orientation val="minMax"/>
          <c:max val="1.1500000000000001"/>
          <c:min val="0.8"/>
        </c:scaling>
        <c:delete val="0"/>
        <c:axPos val="l"/>
        <c:majorGridlines/>
        <c:numFmt formatCode="General" sourceLinked="1"/>
        <c:majorTickMark val="out"/>
        <c:minorTickMark val="none"/>
        <c:tickLblPos val="nextTo"/>
        <c:crossAx val="15956825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3.png"/><Relationship Id="rId6" Type="http://schemas.openxmlformats.org/officeDocument/2006/relationships/chart" Target="../charts/chart5.xml"/><Relationship Id="rId11" Type="http://schemas.openxmlformats.org/officeDocument/2006/relationships/image" Target="../media/image10.jpeg"/><Relationship Id="rId5" Type="http://schemas.openxmlformats.org/officeDocument/2006/relationships/chart" Target="../charts/chart4.xml"/><Relationship Id="rId10" Type="http://schemas.openxmlformats.org/officeDocument/2006/relationships/image" Target="../media/image9.jpeg"/><Relationship Id="rId4" Type="http://schemas.openxmlformats.org/officeDocument/2006/relationships/chart" Target="../charts/chart3.xml"/><Relationship Id="rId9"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12.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3</xdr:col>
      <xdr:colOff>7832626</xdr:colOff>
      <xdr:row>4</xdr:row>
      <xdr:rowOff>114300</xdr:rowOff>
    </xdr:from>
    <xdr:to>
      <xdr:col>3</xdr:col>
      <xdr:colOff>10471338</xdr:colOff>
      <xdr:row>4</xdr:row>
      <xdr:rowOff>1092572</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94626" y="1143000"/>
          <a:ext cx="2638712" cy="978272"/>
        </a:xfrm>
        <a:prstGeom prst="rect">
          <a:avLst/>
        </a:prstGeom>
      </xdr:spPr>
    </xdr:pic>
    <xdr:clientData/>
  </xdr:twoCellAnchor>
  <xdr:twoCellAnchor editAs="oneCell">
    <xdr:from>
      <xdr:col>3</xdr:col>
      <xdr:colOff>247650</xdr:colOff>
      <xdr:row>4</xdr:row>
      <xdr:rowOff>341780</xdr:rowOff>
    </xdr:from>
    <xdr:to>
      <xdr:col>3</xdr:col>
      <xdr:colOff>4707590</xdr:colOff>
      <xdr:row>4</xdr:row>
      <xdr:rowOff>888410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9650" y="960905"/>
          <a:ext cx="4459940" cy="5466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380714</xdr:colOff>
      <xdr:row>18</xdr:row>
      <xdr:rowOff>187140</xdr:rowOff>
    </xdr:from>
    <xdr:to>
      <xdr:col>10</xdr:col>
      <xdr:colOff>3019426</xdr:colOff>
      <xdr:row>18</xdr:row>
      <xdr:rowOff>1165412</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020449" y="2249022"/>
          <a:ext cx="2638712" cy="978272"/>
        </a:xfrm>
        <a:prstGeom prst="rect">
          <a:avLst/>
        </a:prstGeom>
      </xdr:spPr>
    </xdr:pic>
    <xdr:clientData/>
  </xdr:twoCellAnchor>
  <xdr:twoCellAnchor editAs="oneCell">
    <xdr:from>
      <xdr:col>4</xdr:col>
      <xdr:colOff>67235</xdr:colOff>
      <xdr:row>18</xdr:row>
      <xdr:rowOff>443195</xdr:rowOff>
    </xdr:from>
    <xdr:to>
      <xdr:col>4</xdr:col>
      <xdr:colOff>4527175</xdr:colOff>
      <xdr:row>18</xdr:row>
      <xdr:rowOff>989825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1185" y="2491070"/>
          <a:ext cx="4459940" cy="5466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752474</xdr:colOff>
      <xdr:row>0</xdr:row>
      <xdr:rowOff>114300</xdr:rowOff>
    </xdr:from>
    <xdr:to>
      <xdr:col>8</xdr:col>
      <xdr:colOff>649939</xdr:colOff>
      <xdr:row>1</xdr:row>
      <xdr:rowOff>128852</xdr:rowOff>
    </xdr:to>
    <xdr:pic>
      <xdr:nvPicPr>
        <xdr:cNvPr id="20" name="Grafik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8224" y="114300"/>
          <a:ext cx="2335865" cy="286294"/>
        </a:xfrm>
        <a:prstGeom prst="rect">
          <a:avLst/>
        </a:prstGeom>
      </xdr:spPr>
    </xdr:pic>
    <xdr:clientData/>
  </xdr:twoCellAnchor>
  <xdr:twoCellAnchor>
    <xdr:from>
      <xdr:col>0</xdr:col>
      <xdr:colOff>14287</xdr:colOff>
      <xdr:row>5</xdr:row>
      <xdr:rowOff>104775</xdr:rowOff>
    </xdr:from>
    <xdr:to>
      <xdr:col>4</xdr:col>
      <xdr:colOff>790574</xdr:colOff>
      <xdr:row>21</xdr:row>
      <xdr:rowOff>171451</xdr:rowOff>
    </xdr:to>
    <xdr:graphicFrame macro="">
      <xdr:nvGraphicFramePr>
        <xdr:cNvPr id="2" name="Diagram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xdr:colOff>
      <xdr:row>5</xdr:row>
      <xdr:rowOff>114299</xdr:rowOff>
    </xdr:from>
    <xdr:to>
      <xdr:col>8</xdr:col>
      <xdr:colOff>304800</xdr:colOff>
      <xdr:row>11</xdr:row>
      <xdr:rowOff>171450</xdr:rowOff>
    </xdr:to>
    <xdr:graphicFrame macro="">
      <xdr:nvGraphicFramePr>
        <xdr:cNvPr id="8" name="Diagramm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14287</xdr:colOff>
      <xdr:row>5</xdr:row>
      <xdr:rowOff>114299</xdr:rowOff>
    </xdr:from>
    <xdr:to>
      <xdr:col>11</xdr:col>
      <xdr:colOff>314325</xdr:colOff>
      <xdr:row>11</xdr:row>
      <xdr:rowOff>171450</xdr:rowOff>
    </xdr:to>
    <xdr:graphicFrame macro="">
      <xdr:nvGraphicFramePr>
        <xdr:cNvPr id="14" name="Diagramm 13">
          <a:extLst>
            <a:ext uri="{FF2B5EF4-FFF2-40B4-BE49-F238E27FC236}">
              <a16:creationId xmlns:a16="http://schemas.microsoft.com/office/drawing/2014/main" id="{00000000-0008-0000-02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14287</xdr:colOff>
      <xdr:row>15</xdr:row>
      <xdr:rowOff>114299</xdr:rowOff>
    </xdr:from>
    <xdr:to>
      <xdr:col>8</xdr:col>
      <xdr:colOff>314325</xdr:colOff>
      <xdr:row>21</xdr:row>
      <xdr:rowOff>171450</xdr:rowOff>
    </xdr:to>
    <xdr:graphicFrame macro="">
      <xdr:nvGraphicFramePr>
        <xdr:cNvPr id="15" name="Diagramm 14">
          <a:extLst>
            <a:ext uri="{FF2B5EF4-FFF2-40B4-BE49-F238E27FC236}">
              <a16:creationId xmlns:a16="http://schemas.microsoft.com/office/drawing/2014/main" id="{00000000-0008-0000-0200-00000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14287</xdr:colOff>
      <xdr:row>15</xdr:row>
      <xdr:rowOff>123824</xdr:rowOff>
    </xdr:from>
    <xdr:to>
      <xdr:col>11</xdr:col>
      <xdr:colOff>314325</xdr:colOff>
      <xdr:row>21</xdr:row>
      <xdr:rowOff>180975</xdr:rowOff>
    </xdr:to>
    <xdr:graphicFrame macro="">
      <xdr:nvGraphicFramePr>
        <xdr:cNvPr id="16" name="Diagramm 15">
          <a:extLst>
            <a:ext uri="{FF2B5EF4-FFF2-40B4-BE49-F238E27FC236}">
              <a16:creationId xmlns:a16="http://schemas.microsoft.com/office/drawing/2014/main" id="{00000000-0008-0000-0200-00001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4762</xdr:colOff>
      <xdr:row>26</xdr:row>
      <xdr:rowOff>47624</xdr:rowOff>
    </xdr:from>
    <xdr:to>
      <xdr:col>8</xdr:col>
      <xdr:colOff>304800</xdr:colOff>
      <xdr:row>33</xdr:row>
      <xdr:rowOff>38100</xdr:rowOff>
    </xdr:to>
    <xdr:graphicFrame macro="">
      <xdr:nvGraphicFramePr>
        <xdr:cNvPr id="17" name="Diagramm 16">
          <a:extLst>
            <a:ext uri="{FF2B5EF4-FFF2-40B4-BE49-F238E27FC236}">
              <a16:creationId xmlns:a16="http://schemas.microsoft.com/office/drawing/2014/main" id="{00000000-0008-0000-0200-00001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14287</xdr:colOff>
      <xdr:row>26</xdr:row>
      <xdr:rowOff>47624</xdr:rowOff>
    </xdr:from>
    <xdr:to>
      <xdr:col>11</xdr:col>
      <xdr:colOff>314325</xdr:colOff>
      <xdr:row>33</xdr:row>
      <xdr:rowOff>38100</xdr:rowOff>
    </xdr:to>
    <xdr:graphicFrame macro="">
      <xdr:nvGraphicFramePr>
        <xdr:cNvPr id="18" name="Diagramm 17">
          <a:extLst>
            <a:ext uri="{FF2B5EF4-FFF2-40B4-BE49-F238E27FC236}">
              <a16:creationId xmlns:a16="http://schemas.microsoft.com/office/drawing/2014/main" id="{00000000-0008-0000-0200-00001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781049</xdr:colOff>
      <xdr:row>0</xdr:row>
      <xdr:rowOff>19050</xdr:rowOff>
    </xdr:from>
    <xdr:to>
      <xdr:col>10</xdr:col>
      <xdr:colOff>336736</xdr:colOff>
      <xdr:row>1</xdr:row>
      <xdr:rowOff>189965</xdr:rowOff>
    </xdr:to>
    <xdr:pic>
      <xdr:nvPicPr>
        <xdr:cNvPr id="19" name="Grafik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315199" y="19050"/>
          <a:ext cx="1193987" cy="442657"/>
        </a:xfrm>
        <a:prstGeom prst="rect">
          <a:avLst/>
        </a:prstGeom>
      </xdr:spPr>
    </xdr:pic>
    <xdr:clientData/>
  </xdr:twoCellAnchor>
  <xdr:twoCellAnchor>
    <xdr:from>
      <xdr:col>8</xdr:col>
      <xdr:colOff>728382</xdr:colOff>
      <xdr:row>34</xdr:row>
      <xdr:rowOff>100853</xdr:rowOff>
    </xdr:from>
    <xdr:to>
      <xdr:col>11</xdr:col>
      <xdr:colOff>401169</xdr:colOff>
      <xdr:row>38</xdr:row>
      <xdr:rowOff>64430</xdr:rowOff>
    </xdr:to>
    <xdr:grpSp>
      <xdr:nvGrpSpPr>
        <xdr:cNvPr id="11" name="Gruppieren 10">
          <a:extLst>
            <a:ext uri="{FF2B5EF4-FFF2-40B4-BE49-F238E27FC236}">
              <a16:creationId xmlns:a16="http://schemas.microsoft.com/office/drawing/2014/main" id="{00000000-0008-0000-0200-00000B000000}"/>
            </a:ext>
          </a:extLst>
        </xdr:cNvPr>
        <xdr:cNvGrpSpPr/>
      </xdr:nvGrpSpPr>
      <xdr:grpSpPr>
        <a:xfrm>
          <a:off x="7262532" y="6206378"/>
          <a:ext cx="2130237" cy="735102"/>
          <a:chOff x="2057399" y="6009562"/>
          <a:chExt cx="3343276" cy="981787"/>
        </a:xfrm>
      </xdr:grpSpPr>
      <xdr:pic>
        <xdr:nvPicPr>
          <xdr:cNvPr id="12" name="Grafik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2057399" y="6086474"/>
            <a:ext cx="1791653" cy="904875"/>
          </a:xfrm>
          <a:prstGeom prst="rect">
            <a:avLst/>
          </a:prstGeom>
        </xdr:spPr>
      </xdr:pic>
      <xdr:pic>
        <xdr:nvPicPr>
          <xdr:cNvPr id="13" name="Grafik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705225" y="6009562"/>
            <a:ext cx="1695450" cy="83434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5956201</xdr:colOff>
      <xdr:row>4</xdr:row>
      <xdr:rowOff>114300</xdr:rowOff>
    </xdr:from>
    <xdr:to>
      <xdr:col>4</xdr:col>
      <xdr:colOff>8594913</xdr:colOff>
      <xdr:row>4</xdr:row>
      <xdr:rowOff>1092572</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2276" y="1019175"/>
          <a:ext cx="2638712" cy="978272"/>
        </a:xfrm>
        <a:prstGeom prst="rect">
          <a:avLst/>
        </a:prstGeom>
      </xdr:spPr>
    </xdr:pic>
    <xdr:clientData/>
  </xdr:twoCellAnchor>
  <xdr:twoCellAnchor editAs="oneCell">
    <xdr:from>
      <xdr:col>3</xdr:col>
      <xdr:colOff>238125</xdr:colOff>
      <xdr:row>4</xdr:row>
      <xdr:rowOff>341780</xdr:rowOff>
    </xdr:from>
    <xdr:to>
      <xdr:col>4</xdr:col>
      <xdr:colOff>2812115</xdr:colOff>
      <xdr:row>4</xdr:row>
      <xdr:rowOff>888410</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0" y="1246655"/>
          <a:ext cx="4459940" cy="546630"/>
        </a:xfrm>
        <a:prstGeom prst="rect">
          <a:avLst/>
        </a:prstGeom>
      </xdr:spPr>
    </xdr:pic>
    <xdr:clientData/>
  </xdr:twoCellAnchor>
  <xdr:twoCellAnchor>
    <xdr:from>
      <xdr:col>4</xdr:col>
      <xdr:colOff>5838825</xdr:colOff>
      <xdr:row>17</xdr:row>
      <xdr:rowOff>95250</xdr:rowOff>
    </xdr:from>
    <xdr:to>
      <xdr:col>4</xdr:col>
      <xdr:colOff>9153526</xdr:colOff>
      <xdr:row>22</xdr:row>
      <xdr:rowOff>47624</xdr:rowOff>
    </xdr:to>
    <xdr:grpSp>
      <xdr:nvGrpSpPr>
        <xdr:cNvPr id="4" name="Gruppieren 3">
          <a:extLst>
            <a:ext uri="{FF2B5EF4-FFF2-40B4-BE49-F238E27FC236}">
              <a16:creationId xmlns:a16="http://schemas.microsoft.com/office/drawing/2014/main" id="{00000000-0008-0000-0300-000004000000}"/>
            </a:ext>
          </a:extLst>
        </xdr:cNvPr>
        <xdr:cNvGrpSpPr/>
      </xdr:nvGrpSpPr>
      <xdr:grpSpPr>
        <a:xfrm>
          <a:off x="8718737" y="4342279"/>
          <a:ext cx="3314701" cy="904874"/>
          <a:chOff x="2057399" y="6009562"/>
          <a:chExt cx="3343276" cy="981787"/>
        </a:xfrm>
      </xdr:grpSpPr>
      <xdr:pic>
        <xdr:nvPicPr>
          <xdr:cNvPr id="5" name="Grafik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57399" y="6086474"/>
            <a:ext cx="1791653" cy="904875"/>
          </a:xfrm>
          <a:prstGeom prst="rect">
            <a:avLst/>
          </a:prstGeom>
        </xdr:spPr>
      </xdr:pic>
      <xdr:pic>
        <xdr:nvPicPr>
          <xdr:cNvPr id="6" name="Grafik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05225" y="6009562"/>
            <a:ext cx="1695450" cy="83434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719136</xdr:colOff>
      <xdr:row>1</xdr:row>
      <xdr:rowOff>95249</xdr:rowOff>
    </xdr:from>
    <xdr:to>
      <xdr:col>21</xdr:col>
      <xdr:colOff>761999</xdr:colOff>
      <xdr:row>44</xdr:row>
      <xdr:rowOff>47625</xdr:rowOff>
    </xdr:to>
    <xdr:graphicFrame macro="">
      <xdr:nvGraphicFramePr>
        <xdr:cNvPr id="2" name="Diagramm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671512</xdr:colOff>
      <xdr:row>46</xdr:row>
      <xdr:rowOff>123825</xdr:rowOff>
    </xdr:from>
    <xdr:to>
      <xdr:col>21</xdr:col>
      <xdr:colOff>723900</xdr:colOff>
      <xdr:row>85</xdr:row>
      <xdr:rowOff>161925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duh.de/smartrathau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22"/>
  <sheetViews>
    <sheetView showGridLines="0" showRowColHeaders="0" tabSelected="1" topLeftCell="A46" zoomScaleNormal="100" workbookViewId="0">
      <selection activeCell="G20" sqref="G20"/>
    </sheetView>
  </sheetViews>
  <sheetFormatPr baseColWidth="10" defaultRowHeight="15" x14ac:dyDescent="0.25"/>
  <cols>
    <col min="2" max="2" width="0.85546875" customWidth="1"/>
    <col min="3" max="3" width="2.7109375" customWidth="1"/>
    <col min="4" max="4" width="168.28515625" customWidth="1"/>
    <col min="5" max="5" width="2.7109375" customWidth="1"/>
    <col min="6" max="6" width="0.85546875" customWidth="1"/>
  </cols>
  <sheetData>
    <row r="2" spans="2:6" ht="26.25" x14ac:dyDescent="0.4">
      <c r="B2" s="122" t="s">
        <v>201</v>
      </c>
    </row>
    <row r="5" spans="2:6" ht="104.25" customHeight="1" x14ac:dyDescent="0.25"/>
    <row r="6" spans="2:6" ht="5.0999999999999996" customHeight="1" x14ac:dyDescent="0.25">
      <c r="B6" s="82"/>
      <c r="C6" s="82"/>
      <c r="D6" s="82"/>
      <c r="E6" s="82"/>
      <c r="F6" s="82"/>
    </row>
    <row r="7" spans="2:6" x14ac:dyDescent="0.25">
      <c r="B7" s="82"/>
      <c r="F7" s="82"/>
    </row>
    <row r="8" spans="2:6" ht="15.75" x14ac:dyDescent="0.25">
      <c r="B8" s="82"/>
      <c r="D8" s="78" t="s">
        <v>194</v>
      </c>
      <c r="F8" s="82"/>
    </row>
    <row r="9" spans="2:6" x14ac:dyDescent="0.25">
      <c r="B9" s="82"/>
      <c r="F9" s="82"/>
    </row>
    <row r="10" spans="2:6" ht="45" x14ac:dyDescent="0.25">
      <c r="B10" s="82"/>
      <c r="D10" s="73" t="s">
        <v>208</v>
      </c>
      <c r="F10" s="82"/>
    </row>
    <row r="11" spans="2:6" x14ac:dyDescent="0.25">
      <c r="B11" s="82"/>
      <c r="D11" s="73"/>
      <c r="F11" s="82"/>
    </row>
    <row r="12" spans="2:6" x14ac:dyDescent="0.25">
      <c r="B12" s="82"/>
      <c r="F12" s="82"/>
    </row>
    <row r="13" spans="2:6" ht="15.75" x14ac:dyDescent="0.25">
      <c r="B13" s="82"/>
      <c r="D13" s="78" t="s">
        <v>196</v>
      </c>
      <c r="F13" s="82"/>
    </row>
    <row r="14" spans="2:6" x14ac:dyDescent="0.25">
      <c r="B14" s="82"/>
      <c r="F14" s="82"/>
    </row>
    <row r="15" spans="2:6" ht="135" x14ac:dyDescent="0.25">
      <c r="B15" s="82"/>
      <c r="D15" s="73" t="s">
        <v>209</v>
      </c>
      <c r="F15" s="82"/>
    </row>
    <row r="16" spans="2:6" x14ac:dyDescent="0.25">
      <c r="B16" s="82"/>
      <c r="F16" s="82"/>
    </row>
    <row r="17" spans="2:6" x14ac:dyDescent="0.25">
      <c r="B17" s="82"/>
      <c r="F17" s="82"/>
    </row>
    <row r="18" spans="2:6" ht="15.75" x14ac:dyDescent="0.25">
      <c r="B18" s="82"/>
      <c r="D18" s="78" t="s">
        <v>195</v>
      </c>
      <c r="F18" s="82"/>
    </row>
    <row r="19" spans="2:6" x14ac:dyDescent="0.25">
      <c r="B19" s="82"/>
      <c r="F19" s="82"/>
    </row>
    <row r="20" spans="2:6" ht="293.25" customHeight="1" x14ac:dyDescent="0.25">
      <c r="B20" s="82"/>
      <c r="D20" s="74" t="s">
        <v>213</v>
      </c>
      <c r="F20" s="82"/>
    </row>
    <row r="21" spans="2:6" ht="282.75" customHeight="1" x14ac:dyDescent="0.25">
      <c r="B21" s="82"/>
      <c r="D21" s="74" t="s">
        <v>214</v>
      </c>
      <c r="F21" s="82"/>
    </row>
    <row r="22" spans="2:6" ht="5.0999999999999996" customHeight="1" x14ac:dyDescent="0.25">
      <c r="B22" s="82"/>
      <c r="C22" s="82"/>
      <c r="D22" s="82"/>
      <c r="E22" s="82"/>
      <c r="F22" s="82"/>
    </row>
  </sheetData>
  <sheetProtection password="B391" sheet="1" objects="1" scenarios="1" selectLockedCell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0"/>
  </sheetPr>
  <dimension ref="A2:M250"/>
  <sheetViews>
    <sheetView showGridLines="0" showRowColHeaders="0" zoomScaleNormal="100" workbookViewId="0">
      <selection activeCell="G23" sqref="G23"/>
    </sheetView>
  </sheetViews>
  <sheetFormatPr baseColWidth="10" defaultRowHeight="15.75" x14ac:dyDescent="0.25"/>
  <cols>
    <col min="1" max="1" width="11.42578125" style="1" customWidth="1"/>
    <col min="2" max="2" width="0.85546875" style="1" customWidth="1"/>
    <col min="3" max="4" width="2.7109375" style="1" customWidth="1"/>
    <col min="5" max="5" width="75.42578125" style="1" customWidth="1"/>
    <col min="6" max="7" width="6.7109375" style="1" customWidth="1"/>
    <col min="8" max="8" width="8" style="1" customWidth="1"/>
    <col min="9" max="9" width="8.140625" style="1" bestFit="1" customWidth="1"/>
    <col min="10" max="10" width="7.7109375" style="1" customWidth="1"/>
    <col min="11" max="11" width="49.85546875" style="1" customWidth="1"/>
    <col min="12" max="12" width="0.85546875" style="1" customWidth="1"/>
    <col min="13" max="16384" width="11.42578125" style="1"/>
  </cols>
  <sheetData>
    <row r="2" spans="1:12" ht="26.25" x14ac:dyDescent="0.4">
      <c r="A2" s="20"/>
      <c r="B2" s="109" t="str">
        <f>"Erfassung der Haustechnik für die Liegenschaft "&amp;Erfassung!F8</f>
        <v xml:space="preserve">Erfassung der Haustechnik für die Liegenschaft </v>
      </c>
      <c r="D2" s="20"/>
      <c r="F2" s="20"/>
      <c r="G2" s="20"/>
      <c r="H2" s="20"/>
      <c r="I2" s="20"/>
      <c r="J2" s="20"/>
      <c r="K2" s="20"/>
    </row>
    <row r="3" spans="1:12" ht="21" x14ac:dyDescent="0.35">
      <c r="A3" s="20"/>
      <c r="B3" s="80"/>
      <c r="D3" s="20"/>
      <c r="E3" s="20"/>
      <c r="F3" s="20"/>
      <c r="G3" s="20"/>
      <c r="H3" s="20"/>
      <c r="I3" s="20"/>
      <c r="J3" s="20"/>
      <c r="K3" s="20"/>
    </row>
    <row r="4" spans="1:12" ht="18.75" x14ac:dyDescent="0.3">
      <c r="A4" s="20"/>
      <c r="B4" s="107" t="s">
        <v>203</v>
      </c>
      <c r="C4" s="123"/>
      <c r="D4" s="20"/>
      <c r="E4" s="20"/>
      <c r="F4" s="20"/>
      <c r="G4" s="20"/>
      <c r="H4" s="20"/>
      <c r="I4" s="20"/>
      <c r="J4" s="20"/>
      <c r="K4" s="20"/>
    </row>
    <row r="5" spans="1:12" ht="9" customHeight="1" x14ac:dyDescent="0.3">
      <c r="A5" s="20"/>
      <c r="B5" s="20"/>
      <c r="C5" s="75"/>
      <c r="D5" s="20"/>
      <c r="E5" s="20"/>
      <c r="F5" s="20"/>
      <c r="G5" s="20"/>
      <c r="H5" s="20"/>
      <c r="I5" s="20"/>
      <c r="J5" s="20"/>
      <c r="K5" s="20"/>
    </row>
    <row r="6" spans="1:12" ht="5.0999999999999996" customHeight="1" x14ac:dyDescent="0.3">
      <c r="A6" s="20"/>
      <c r="B6" s="85"/>
      <c r="C6" s="106"/>
      <c r="D6" s="85"/>
      <c r="E6" s="85"/>
      <c r="F6" s="85"/>
      <c r="G6" s="85"/>
      <c r="H6" s="85"/>
      <c r="I6" s="85"/>
      <c r="J6" s="85"/>
      <c r="K6" s="85"/>
      <c r="L6" s="79"/>
    </row>
    <row r="7" spans="1:12" x14ac:dyDescent="0.25">
      <c r="A7" s="3"/>
      <c r="B7" s="83"/>
      <c r="C7" s="111"/>
      <c r="D7" s="112"/>
      <c r="E7" s="112"/>
      <c r="F7" s="113"/>
      <c r="G7" s="112"/>
      <c r="H7" s="112"/>
      <c r="I7" s="112"/>
      <c r="J7" s="112"/>
      <c r="K7" s="114"/>
      <c r="L7" s="79"/>
    </row>
    <row r="8" spans="1:12" x14ac:dyDescent="0.25">
      <c r="A8" s="2"/>
      <c r="B8" s="83"/>
      <c r="C8" s="101"/>
      <c r="D8" s="3"/>
      <c r="E8" s="3" t="s">
        <v>182</v>
      </c>
      <c r="F8" s="200"/>
      <c r="G8" s="200"/>
      <c r="H8" s="200"/>
      <c r="I8" s="200"/>
      <c r="J8" s="200"/>
      <c r="K8" s="156"/>
      <c r="L8" s="79"/>
    </row>
    <row r="9" spans="1:12" x14ac:dyDescent="0.25">
      <c r="A9" s="2"/>
      <c r="B9" s="83"/>
      <c r="C9" s="101"/>
      <c r="D9" s="3"/>
      <c r="E9" s="3" t="s">
        <v>156</v>
      </c>
      <c r="F9" s="174" t="s">
        <v>160</v>
      </c>
      <c r="G9" s="174"/>
      <c r="H9" s="174"/>
      <c r="I9" s="174"/>
      <c r="J9" s="174"/>
      <c r="K9" s="156"/>
      <c r="L9" s="79"/>
    </row>
    <row r="10" spans="1:12" x14ac:dyDescent="0.25">
      <c r="A10" s="2"/>
      <c r="B10" s="83"/>
      <c r="C10" s="101"/>
      <c r="D10" s="3"/>
      <c r="E10" s="3" t="s">
        <v>157</v>
      </c>
      <c r="F10" s="175"/>
      <c r="G10" s="175"/>
      <c r="H10" s="175"/>
      <c r="I10" s="3" t="s">
        <v>184</v>
      </c>
      <c r="J10" s="172"/>
      <c r="K10" s="156"/>
      <c r="L10" s="79"/>
    </row>
    <row r="11" spans="1:12" x14ac:dyDescent="0.25">
      <c r="A11" s="2"/>
      <c r="B11" s="83"/>
      <c r="C11" s="101"/>
      <c r="D11" s="3"/>
      <c r="E11" s="3" t="s">
        <v>158</v>
      </c>
      <c r="F11" s="176"/>
      <c r="G11" s="176"/>
      <c r="H11" s="176"/>
      <c r="I11" s="3" t="s">
        <v>184</v>
      </c>
      <c r="J11" s="173"/>
      <c r="K11" s="156"/>
      <c r="L11" s="79"/>
    </row>
    <row r="12" spans="1:12" x14ac:dyDescent="0.25">
      <c r="A12" s="2"/>
      <c r="B12" s="83"/>
      <c r="C12" s="115"/>
      <c r="D12" s="116"/>
      <c r="E12" s="116"/>
      <c r="F12" s="117"/>
      <c r="G12" s="118"/>
      <c r="H12" s="118"/>
      <c r="I12" s="116"/>
      <c r="J12" s="116"/>
      <c r="K12" s="119"/>
      <c r="L12" s="79"/>
    </row>
    <row r="13" spans="1:12" ht="5.0999999999999996" customHeight="1" x14ac:dyDescent="0.25">
      <c r="A13" s="2"/>
      <c r="B13" s="83"/>
      <c r="C13" s="83"/>
      <c r="D13" s="83"/>
      <c r="E13" s="83"/>
      <c r="F13" s="91"/>
      <c r="G13" s="83"/>
      <c r="H13" s="83"/>
      <c r="I13" s="83"/>
      <c r="J13" s="83"/>
      <c r="K13" s="86"/>
      <c r="L13" s="79"/>
    </row>
    <row r="14" spans="1:12" x14ac:dyDescent="0.25">
      <c r="A14" s="2"/>
      <c r="B14" s="3"/>
      <c r="C14" s="3"/>
      <c r="D14" s="3"/>
      <c r="E14" s="3"/>
      <c r="F14" s="19"/>
      <c r="G14" s="3"/>
      <c r="H14" s="3"/>
      <c r="I14" s="3"/>
      <c r="J14" s="3"/>
      <c r="K14" s="7"/>
    </row>
    <row r="15" spans="1:12" ht="18.75" x14ac:dyDescent="0.3">
      <c r="A15" s="2"/>
      <c r="B15" s="108" t="s">
        <v>204</v>
      </c>
      <c r="C15" s="123"/>
      <c r="D15" s="3"/>
      <c r="E15" s="3"/>
      <c r="F15" s="19"/>
      <c r="G15" s="3"/>
      <c r="H15" s="3"/>
      <c r="I15" s="3"/>
      <c r="J15" s="3"/>
      <c r="K15" s="7"/>
    </row>
    <row r="16" spans="1:12" ht="9.9499999999999993" customHeight="1" x14ac:dyDescent="0.25">
      <c r="A16" s="2"/>
      <c r="B16" s="3"/>
      <c r="C16" s="3"/>
      <c r="D16" s="3"/>
      <c r="E16" s="3"/>
      <c r="F16" s="19"/>
      <c r="G16" s="3"/>
      <c r="H16" s="3"/>
      <c r="I16" s="3"/>
      <c r="J16" s="3"/>
      <c r="K16" s="7"/>
    </row>
    <row r="17" spans="1:12" ht="5.0999999999999996" customHeight="1" x14ac:dyDescent="0.25">
      <c r="A17" s="2"/>
      <c r="B17" s="83"/>
      <c r="C17" s="83"/>
      <c r="D17" s="83"/>
      <c r="E17" s="83"/>
      <c r="F17" s="91"/>
      <c r="G17" s="83"/>
      <c r="H17" s="83"/>
      <c r="I17" s="83"/>
      <c r="J17" s="83"/>
      <c r="K17" s="86"/>
      <c r="L17" s="85"/>
    </row>
    <row r="18" spans="1:12" x14ac:dyDescent="0.25">
      <c r="A18" s="2"/>
      <c r="B18" s="83"/>
      <c r="C18" s="177"/>
      <c r="D18" s="178"/>
      <c r="E18" s="179"/>
      <c r="F18" s="183" t="s">
        <v>180</v>
      </c>
      <c r="G18" s="185" t="s">
        <v>176</v>
      </c>
      <c r="H18" s="187" t="s">
        <v>153</v>
      </c>
      <c r="I18" s="188"/>
      <c r="J18" s="188"/>
      <c r="K18" s="189"/>
      <c r="L18" s="85"/>
    </row>
    <row r="19" spans="1:12" ht="123.75" customHeight="1" x14ac:dyDescent="0.25">
      <c r="A19" s="2"/>
      <c r="B19" s="83"/>
      <c r="C19" s="180"/>
      <c r="D19" s="181"/>
      <c r="E19" s="182"/>
      <c r="F19" s="184"/>
      <c r="G19" s="186"/>
      <c r="H19" s="37" t="s">
        <v>177</v>
      </c>
      <c r="I19" s="38" t="s">
        <v>178</v>
      </c>
      <c r="J19" s="39" t="s">
        <v>179</v>
      </c>
      <c r="K19" s="190"/>
      <c r="L19" s="85"/>
    </row>
    <row r="20" spans="1:12" ht="3.95" customHeight="1" x14ac:dyDescent="0.25">
      <c r="A20" s="2"/>
      <c r="B20" s="83"/>
      <c r="C20" s="88"/>
      <c r="D20" s="88"/>
      <c r="E20" s="92"/>
      <c r="F20" s="93"/>
      <c r="G20" s="94"/>
      <c r="H20" s="94"/>
      <c r="I20" s="94"/>
      <c r="J20" s="94"/>
      <c r="K20" s="95"/>
      <c r="L20" s="85"/>
    </row>
    <row r="21" spans="1:12" x14ac:dyDescent="0.25">
      <c r="A21" s="2"/>
      <c r="B21" s="83"/>
      <c r="C21" s="96" t="s">
        <v>0</v>
      </c>
      <c r="D21" s="97"/>
      <c r="E21" s="97"/>
      <c r="F21" s="63"/>
      <c r="G21" s="63"/>
      <c r="H21" s="58"/>
      <c r="I21" s="58"/>
      <c r="J21" s="58"/>
      <c r="K21" s="194" t="s">
        <v>175</v>
      </c>
      <c r="L21" s="85"/>
    </row>
    <row r="22" spans="1:12" x14ac:dyDescent="0.25">
      <c r="A22" s="2"/>
      <c r="B22" s="83"/>
      <c r="C22" s="98" t="str">
        <f>IF(COUNTA(G23:G68)&gt;0,SUM(D23:D68)/COUNTA(G23:G68),"n.A.")</f>
        <v>n.A.</v>
      </c>
      <c r="D22" s="45" t="s">
        <v>1</v>
      </c>
      <c r="E22" s="44"/>
      <c r="F22" s="51"/>
      <c r="G22" s="51"/>
      <c r="H22" s="43"/>
      <c r="I22" s="43"/>
      <c r="J22" s="58"/>
      <c r="K22" s="195"/>
      <c r="L22" s="85"/>
    </row>
    <row r="23" spans="1:12" x14ac:dyDescent="0.25">
      <c r="A23" s="21"/>
      <c r="B23" s="84"/>
      <c r="C23" s="99"/>
      <c r="D23" s="46" t="str">
        <f>IF(ISBLANK(G23),"",IF(F23="A",4,IF(F23="B",3,IF(F23="C",2,1))))</f>
        <v/>
      </c>
      <c r="E23" s="4" t="s">
        <v>2</v>
      </c>
      <c r="F23" s="8" t="s">
        <v>3</v>
      </c>
      <c r="G23" s="157"/>
      <c r="H23" s="40"/>
      <c r="I23" s="41"/>
      <c r="J23" s="34"/>
      <c r="K23" s="196"/>
      <c r="L23" s="85"/>
    </row>
    <row r="24" spans="1:12" x14ac:dyDescent="0.25">
      <c r="A24" s="21"/>
      <c r="B24" s="84"/>
      <c r="C24" s="98">
        <f>COUNTA(G24,G23,G29,G34,G38,G44,G49,G53,G57,G61,G66)</f>
        <v>0</v>
      </c>
      <c r="D24" s="46" t="str">
        <f t="shared" ref="D24:D27" si="0">IF(ISBLANK(G24),"",IF(F24="A",4,IF(F24="B",3,IF(F24="C",2,1))))</f>
        <v/>
      </c>
      <c r="E24" s="5" t="s">
        <v>4</v>
      </c>
      <c r="F24" s="9" t="s">
        <v>3</v>
      </c>
      <c r="G24" s="158"/>
      <c r="H24" s="12"/>
      <c r="I24" s="13"/>
      <c r="J24" s="30"/>
      <c r="K24" s="197"/>
      <c r="L24" s="85"/>
    </row>
    <row r="25" spans="1:12" x14ac:dyDescent="0.25">
      <c r="A25" s="21"/>
      <c r="B25" s="84"/>
      <c r="C25" s="98">
        <f>COUNTA(G25,G30,G35,G39,G45,G50,G54,G62,G67)</f>
        <v>0</v>
      </c>
      <c r="D25" s="46" t="str">
        <f>IF(ISBLANK(G25),"",IF(F25="A",4,IF(F25="B",3,IF(F25="C",2,1))))</f>
        <v/>
      </c>
      <c r="E25" s="5" t="s">
        <v>5</v>
      </c>
      <c r="F25" s="9" t="s">
        <v>6</v>
      </c>
      <c r="G25" s="159"/>
      <c r="H25" s="14" t="s">
        <v>154</v>
      </c>
      <c r="I25" s="13" t="s">
        <v>154</v>
      </c>
      <c r="J25" s="30"/>
      <c r="K25" s="197"/>
      <c r="L25" s="85"/>
    </row>
    <row r="26" spans="1:12" x14ac:dyDescent="0.25">
      <c r="A26" s="21"/>
      <c r="B26" s="84"/>
      <c r="C26" s="98">
        <f>COUNTA(G31,G40,G46,G58,G63)</f>
        <v>0</v>
      </c>
      <c r="D26" s="46" t="str">
        <f t="shared" si="0"/>
        <v/>
      </c>
      <c r="E26" s="5" t="s">
        <v>7</v>
      </c>
      <c r="F26" s="9" t="s">
        <v>8</v>
      </c>
      <c r="G26" s="158"/>
      <c r="H26" s="12"/>
      <c r="I26" s="13"/>
      <c r="J26" s="30" t="s">
        <v>154</v>
      </c>
      <c r="K26" s="197"/>
      <c r="L26" s="85"/>
    </row>
    <row r="27" spans="1:12" x14ac:dyDescent="0.25">
      <c r="A27" s="21"/>
      <c r="B27" s="84"/>
      <c r="C27" s="98">
        <f>COUNTA(G26,G27,G32,G36,G41,G42,G47,G51,G55,G59,G64,G68)</f>
        <v>0</v>
      </c>
      <c r="D27" s="46" t="str">
        <f t="shared" si="0"/>
        <v/>
      </c>
      <c r="E27" s="6" t="s">
        <v>155</v>
      </c>
      <c r="F27" s="10" t="s">
        <v>8</v>
      </c>
      <c r="G27" s="160"/>
      <c r="H27" s="15"/>
      <c r="I27" s="16"/>
      <c r="J27" s="35" t="s">
        <v>154</v>
      </c>
      <c r="K27" s="198"/>
      <c r="L27" s="85"/>
    </row>
    <row r="28" spans="1:12" x14ac:dyDescent="0.25">
      <c r="A28" s="2"/>
      <c r="B28" s="83"/>
      <c r="C28" s="98"/>
      <c r="D28" s="45" t="s">
        <v>9</v>
      </c>
      <c r="E28" s="44"/>
      <c r="F28" s="52"/>
      <c r="G28" s="134"/>
      <c r="H28" s="53"/>
      <c r="I28" s="53"/>
      <c r="J28" s="53"/>
      <c r="K28" s="163"/>
      <c r="L28" s="85"/>
    </row>
    <row r="29" spans="1:12" x14ac:dyDescent="0.25">
      <c r="A29" s="21"/>
      <c r="B29" s="84"/>
      <c r="C29" s="98">
        <f>COUNTA(G23,G24,G29,G34,G38,G44,G49,G53,G57,G61,G66,G73,G77,G81,G85,G91,G92,G97,G98,G102,G106,G112,G117,G121,G125,G130,G137,G141,G145,G153,G159,G162,G165,G170,G175,G182,G194,G202,G207,G211,G222)</f>
        <v>0</v>
      </c>
      <c r="D29" s="46" t="str">
        <f>IF(ISBLANK(G29),"",IF(F29="A",4,IF(F29="B",3,IF(F29="C",2,1))))</f>
        <v/>
      </c>
      <c r="E29" s="4" t="s">
        <v>2</v>
      </c>
      <c r="F29" s="8" t="s">
        <v>3</v>
      </c>
      <c r="G29" s="157"/>
      <c r="H29" s="40"/>
      <c r="I29" s="41"/>
      <c r="J29" s="34"/>
      <c r="K29" s="196"/>
      <c r="L29" s="85"/>
    </row>
    <row r="30" spans="1:12" x14ac:dyDescent="0.25">
      <c r="A30" s="21"/>
      <c r="B30" s="84"/>
      <c r="C30" s="98">
        <f>COUNTA(G25,G30,G35,G39,G45,G50,G54,G62,G67,G74,G78,G82,G93,G99,G103,G107,G113,G126,G131,G142,G148,G154,G166,G171,G176,G183,G187,G188,G195,G203,G208,G212,G215,G219,G223,G225)</f>
        <v>0</v>
      </c>
      <c r="D30" s="46" t="str">
        <f t="shared" ref="D30:D32" si="1">IF(ISBLANK(G30),"",IF(F30="A",4,IF(F30="B",3,IF(F30="C",2,1))))</f>
        <v/>
      </c>
      <c r="E30" s="5" t="s">
        <v>4</v>
      </c>
      <c r="F30" s="9" t="s">
        <v>6</v>
      </c>
      <c r="G30" s="158"/>
      <c r="H30" s="12" t="s">
        <v>154</v>
      </c>
      <c r="I30" s="13"/>
      <c r="J30" s="30"/>
      <c r="K30" s="197"/>
      <c r="L30" s="85"/>
    </row>
    <row r="31" spans="1:12" x14ac:dyDescent="0.25">
      <c r="A31" s="21"/>
      <c r="B31" s="84"/>
      <c r="C31" s="98">
        <f>COUNTA(G31,G40,G46,G58,G63,G108,G114,G118,G122,G127,G138,G149,G150,G155,G167,G172,G184,G189,G196,G204,G216,G220,G223,G226)</f>
        <v>0</v>
      </c>
      <c r="D31" s="46" t="str">
        <f t="shared" si="1"/>
        <v/>
      </c>
      <c r="E31" s="5" t="s">
        <v>10</v>
      </c>
      <c r="F31" s="9" t="s">
        <v>11</v>
      </c>
      <c r="G31" s="158"/>
      <c r="H31" s="12"/>
      <c r="I31" s="13" t="s">
        <v>154</v>
      </c>
      <c r="J31" s="30"/>
      <c r="K31" s="197"/>
      <c r="L31" s="85"/>
    </row>
    <row r="32" spans="1:12" ht="31.5" x14ac:dyDescent="0.25">
      <c r="A32" s="21"/>
      <c r="B32" s="84"/>
      <c r="C32" s="98">
        <f>COUNTA(G26,G27,G32,G36,G41,G42,G47,G51,G55,G59,G64,G68,G75,G79,G83,G86,G94,G95,G100,G104,G109,G110,G115,G119,G123,G128,G132,G139,G143,G146,G151,G156,G157,G160,G163,G168,G173,G177,G185,G190,G197,G205,G209,G213,G217,G220,G223,G226)</f>
        <v>0</v>
      </c>
      <c r="D32" s="46" t="str">
        <f t="shared" si="1"/>
        <v/>
      </c>
      <c r="E32" s="6" t="s">
        <v>12</v>
      </c>
      <c r="F32" s="10" t="s">
        <v>8</v>
      </c>
      <c r="G32" s="160"/>
      <c r="H32" s="15"/>
      <c r="I32" s="16"/>
      <c r="J32" s="35" t="s">
        <v>154</v>
      </c>
      <c r="K32" s="198"/>
      <c r="L32" s="85"/>
    </row>
    <row r="33" spans="1:12" x14ac:dyDescent="0.25">
      <c r="A33" s="2"/>
      <c r="B33" s="83"/>
      <c r="C33" s="98"/>
      <c r="D33" s="45" t="s">
        <v>13</v>
      </c>
      <c r="E33" s="44"/>
      <c r="F33" s="52"/>
      <c r="G33" s="134"/>
      <c r="H33" s="53"/>
      <c r="I33" s="53"/>
      <c r="J33" s="53"/>
      <c r="K33" s="163"/>
      <c r="L33" s="85"/>
    </row>
    <row r="34" spans="1:12" x14ac:dyDescent="0.25">
      <c r="A34" s="21"/>
      <c r="B34" s="84"/>
      <c r="C34" s="98"/>
      <c r="D34" s="46" t="str">
        <f>IF(ISBLANK(G34),"",IF(F34="A",4,IF(F34="B",3,IF(F34="C",2,1))))</f>
        <v/>
      </c>
      <c r="E34" s="4" t="s">
        <v>2</v>
      </c>
      <c r="F34" s="8" t="s">
        <v>3</v>
      </c>
      <c r="G34" s="157"/>
      <c r="H34" s="40"/>
      <c r="I34" s="41"/>
      <c r="J34" s="34"/>
      <c r="K34" s="196"/>
      <c r="L34" s="85"/>
    </row>
    <row r="35" spans="1:12" x14ac:dyDescent="0.25">
      <c r="A35" s="21"/>
      <c r="B35" s="84"/>
      <c r="C35" s="98"/>
      <c r="D35" s="46" t="str">
        <f t="shared" ref="D35:D36" si="2">IF(ISBLANK(G35),"",IF(F35="A",4,IF(F35="B",3,IF(F35="C",2,1))))</f>
        <v/>
      </c>
      <c r="E35" s="5" t="s">
        <v>14</v>
      </c>
      <c r="F35" s="9" t="s">
        <v>6</v>
      </c>
      <c r="G35" s="158"/>
      <c r="H35" s="12" t="s">
        <v>154</v>
      </c>
      <c r="I35" s="13" t="s">
        <v>154</v>
      </c>
      <c r="J35" s="30"/>
      <c r="K35" s="197"/>
      <c r="L35" s="85"/>
    </row>
    <row r="36" spans="1:12" x14ac:dyDescent="0.25">
      <c r="A36" s="21"/>
      <c r="B36" s="84"/>
      <c r="C36" s="98"/>
      <c r="D36" s="46" t="str">
        <f t="shared" si="2"/>
        <v/>
      </c>
      <c r="E36" s="6" t="s">
        <v>15</v>
      </c>
      <c r="F36" s="10" t="s">
        <v>8</v>
      </c>
      <c r="G36" s="160"/>
      <c r="H36" s="15"/>
      <c r="I36" s="16"/>
      <c r="J36" s="35" t="s">
        <v>154</v>
      </c>
      <c r="K36" s="198"/>
      <c r="L36" s="85"/>
    </row>
    <row r="37" spans="1:12" x14ac:dyDescent="0.25">
      <c r="A37" s="2"/>
      <c r="B37" s="83"/>
      <c r="C37" s="98"/>
      <c r="D37" s="45" t="s">
        <v>16</v>
      </c>
      <c r="E37" s="44"/>
      <c r="F37" s="52"/>
      <c r="G37" s="134"/>
      <c r="H37" s="53"/>
      <c r="I37" s="53"/>
      <c r="J37" s="53"/>
      <c r="K37" s="163"/>
      <c r="L37" s="85"/>
    </row>
    <row r="38" spans="1:12" x14ac:dyDescent="0.25">
      <c r="A38" s="21"/>
      <c r="B38" s="84"/>
      <c r="C38" s="98"/>
      <c r="D38" s="46" t="str">
        <f>IF(ISBLANK(G38),"",IF(F38="A",4,IF(F38="B",3,IF(F38="C",2,1))))</f>
        <v/>
      </c>
      <c r="E38" s="4" t="s">
        <v>2</v>
      </c>
      <c r="F38" s="8" t="s">
        <v>3</v>
      </c>
      <c r="G38" s="157"/>
      <c r="H38" s="40"/>
      <c r="I38" s="41"/>
      <c r="J38" s="34"/>
      <c r="K38" s="196"/>
      <c r="L38" s="85"/>
    </row>
    <row r="39" spans="1:12" x14ac:dyDescent="0.25">
      <c r="A39" s="21"/>
      <c r="B39" s="84"/>
      <c r="C39" s="98"/>
      <c r="D39" s="46" t="str">
        <f t="shared" ref="D39:D42" si="3">IF(ISBLANK(G39),"",IF(F39="A",4,IF(F39="B",3,IF(F39="C",2,1))))</f>
        <v/>
      </c>
      <c r="E39" s="5" t="s">
        <v>17</v>
      </c>
      <c r="F39" s="9" t="s">
        <v>6</v>
      </c>
      <c r="G39" s="158"/>
      <c r="H39" s="12" t="s">
        <v>154</v>
      </c>
      <c r="I39" s="13"/>
      <c r="J39" s="30"/>
      <c r="K39" s="197"/>
      <c r="L39" s="85"/>
    </row>
    <row r="40" spans="1:12" x14ac:dyDescent="0.25">
      <c r="A40" s="21"/>
      <c r="B40" s="84"/>
      <c r="C40" s="98"/>
      <c r="D40" s="46" t="str">
        <f t="shared" si="3"/>
        <v/>
      </c>
      <c r="E40" s="5" t="s">
        <v>18</v>
      </c>
      <c r="F40" s="9" t="s">
        <v>11</v>
      </c>
      <c r="G40" s="158"/>
      <c r="H40" s="12"/>
      <c r="I40" s="13" t="s">
        <v>154</v>
      </c>
      <c r="J40" s="30"/>
      <c r="K40" s="197"/>
      <c r="L40" s="85"/>
    </row>
    <row r="41" spans="1:12" ht="15.75" customHeight="1" x14ac:dyDescent="0.25">
      <c r="A41" s="21"/>
      <c r="B41" s="84"/>
      <c r="C41" s="98"/>
      <c r="D41" s="46" t="str">
        <f t="shared" si="3"/>
        <v/>
      </c>
      <c r="E41" s="5" t="s">
        <v>19</v>
      </c>
      <c r="F41" s="9" t="s">
        <v>8</v>
      </c>
      <c r="G41" s="158"/>
      <c r="H41" s="12"/>
      <c r="I41" s="13"/>
      <c r="J41" s="30" t="s">
        <v>154</v>
      </c>
      <c r="K41" s="197"/>
      <c r="L41" s="85"/>
    </row>
    <row r="42" spans="1:12" x14ac:dyDescent="0.25">
      <c r="A42" s="21"/>
      <c r="B42" s="84"/>
      <c r="C42" s="98"/>
      <c r="D42" s="46" t="str">
        <f t="shared" si="3"/>
        <v/>
      </c>
      <c r="E42" s="6" t="s">
        <v>20</v>
      </c>
      <c r="F42" s="10" t="s">
        <v>8</v>
      </c>
      <c r="G42" s="160"/>
      <c r="H42" s="15"/>
      <c r="I42" s="16"/>
      <c r="J42" s="35"/>
      <c r="K42" s="198"/>
      <c r="L42" s="85"/>
    </row>
    <row r="43" spans="1:12" x14ac:dyDescent="0.25">
      <c r="A43" s="2"/>
      <c r="B43" s="83"/>
      <c r="C43" s="98"/>
      <c r="D43" s="45" t="s">
        <v>21</v>
      </c>
      <c r="E43" s="44"/>
      <c r="F43" s="52"/>
      <c r="G43" s="134"/>
      <c r="H43" s="53"/>
      <c r="I43" s="53"/>
      <c r="J43" s="53"/>
      <c r="K43" s="163"/>
      <c r="L43" s="85"/>
    </row>
    <row r="44" spans="1:12" x14ac:dyDescent="0.25">
      <c r="A44" s="21"/>
      <c r="B44" s="84"/>
      <c r="C44" s="98"/>
      <c r="D44" s="46" t="str">
        <f>IF(ISBLANK(G44),"",IF(F44="A",4,IF(F44="B",3,IF(F44="C",2,1))))</f>
        <v/>
      </c>
      <c r="E44" s="4" t="s">
        <v>2</v>
      </c>
      <c r="F44" s="8" t="s">
        <v>3</v>
      </c>
      <c r="G44" s="157"/>
      <c r="H44" s="40"/>
      <c r="I44" s="41"/>
      <c r="J44" s="34"/>
      <c r="K44" s="191"/>
      <c r="L44" s="85"/>
    </row>
    <row r="45" spans="1:12" x14ac:dyDescent="0.25">
      <c r="A45" s="21"/>
      <c r="B45" s="84"/>
      <c r="C45" s="98"/>
      <c r="D45" s="46" t="str">
        <f t="shared" ref="D45:D47" si="4">IF(ISBLANK(G45),"",IF(F45="A",4,IF(F45="B",3,IF(F45="C",2,1))))</f>
        <v/>
      </c>
      <c r="E45" s="5" t="s">
        <v>22</v>
      </c>
      <c r="F45" s="9" t="s">
        <v>6</v>
      </c>
      <c r="G45" s="158"/>
      <c r="H45" s="12" t="s">
        <v>154</v>
      </c>
      <c r="I45" s="13"/>
      <c r="J45" s="30"/>
      <c r="K45" s="192"/>
      <c r="L45" s="85"/>
    </row>
    <row r="46" spans="1:12" x14ac:dyDescent="0.25">
      <c r="A46" s="21"/>
      <c r="B46" s="84"/>
      <c r="C46" s="98"/>
      <c r="D46" s="46" t="str">
        <f t="shared" si="4"/>
        <v/>
      </c>
      <c r="E46" s="5" t="s">
        <v>23</v>
      </c>
      <c r="F46" s="9" t="s">
        <v>11</v>
      </c>
      <c r="G46" s="158"/>
      <c r="H46" s="12"/>
      <c r="I46" s="13" t="s">
        <v>154</v>
      </c>
      <c r="J46" s="30"/>
      <c r="K46" s="192"/>
      <c r="L46" s="85"/>
    </row>
    <row r="47" spans="1:12" x14ac:dyDescent="0.25">
      <c r="A47" s="21"/>
      <c r="B47" s="84"/>
      <c r="C47" s="98"/>
      <c r="D47" s="46" t="str">
        <f t="shared" si="4"/>
        <v/>
      </c>
      <c r="E47" s="6" t="s">
        <v>24</v>
      </c>
      <c r="F47" s="10" t="s">
        <v>8</v>
      </c>
      <c r="G47" s="160"/>
      <c r="H47" s="15"/>
      <c r="I47" s="16"/>
      <c r="J47" s="35" t="s">
        <v>154</v>
      </c>
      <c r="K47" s="193"/>
      <c r="L47" s="85"/>
    </row>
    <row r="48" spans="1:12" x14ac:dyDescent="0.25">
      <c r="A48" s="2"/>
      <c r="B48" s="83"/>
      <c r="C48" s="98"/>
      <c r="D48" s="45" t="s">
        <v>25</v>
      </c>
      <c r="E48" s="44"/>
      <c r="F48" s="52"/>
      <c r="G48" s="134"/>
      <c r="H48" s="53"/>
      <c r="I48" s="53"/>
      <c r="J48" s="53"/>
      <c r="K48" s="163"/>
      <c r="L48" s="85"/>
    </row>
    <row r="49" spans="1:12" x14ac:dyDescent="0.25">
      <c r="A49" s="21"/>
      <c r="B49" s="84"/>
      <c r="C49" s="98"/>
      <c r="D49" s="46" t="str">
        <f>IF(ISBLANK(G49),"",IF(F49="A",4,IF(F49="B",3,IF(F49="C",2,1))))</f>
        <v/>
      </c>
      <c r="E49" s="4" t="s">
        <v>26</v>
      </c>
      <c r="F49" s="8" t="s">
        <v>3</v>
      </c>
      <c r="G49" s="157"/>
      <c r="H49" s="40"/>
      <c r="I49" s="41"/>
      <c r="J49" s="34"/>
      <c r="K49" s="196"/>
      <c r="L49" s="85"/>
    </row>
    <row r="50" spans="1:12" x14ac:dyDescent="0.25">
      <c r="A50" s="21"/>
      <c r="B50" s="84"/>
      <c r="C50" s="98"/>
      <c r="D50" s="46" t="str">
        <f t="shared" ref="D50:D51" si="5">IF(ISBLANK(G50),"",IF(F50="A",4,IF(F50="B",3,IF(F50="C",2,1))))</f>
        <v/>
      </c>
      <c r="E50" s="5" t="s">
        <v>27</v>
      </c>
      <c r="F50" s="9" t="s">
        <v>6</v>
      </c>
      <c r="G50" s="158"/>
      <c r="H50" s="12" t="s">
        <v>154</v>
      </c>
      <c r="I50" s="13" t="s">
        <v>154</v>
      </c>
      <c r="J50" s="30"/>
      <c r="K50" s="197"/>
      <c r="L50" s="85"/>
    </row>
    <row r="51" spans="1:12" x14ac:dyDescent="0.25">
      <c r="A51" s="21"/>
      <c r="B51" s="84"/>
      <c r="C51" s="98"/>
      <c r="D51" s="46" t="str">
        <f t="shared" si="5"/>
        <v/>
      </c>
      <c r="E51" s="6" t="s">
        <v>28</v>
      </c>
      <c r="F51" s="10" t="s">
        <v>8</v>
      </c>
      <c r="G51" s="160"/>
      <c r="H51" s="15"/>
      <c r="I51" s="16"/>
      <c r="J51" s="35" t="s">
        <v>154</v>
      </c>
      <c r="K51" s="198"/>
      <c r="L51" s="85"/>
    </row>
    <row r="52" spans="1:12" x14ac:dyDescent="0.25">
      <c r="A52" s="2"/>
      <c r="B52" s="83"/>
      <c r="C52" s="98"/>
      <c r="D52" s="45" t="s">
        <v>29</v>
      </c>
      <c r="E52" s="44"/>
      <c r="F52" s="52"/>
      <c r="G52" s="134"/>
      <c r="H52" s="53"/>
      <c r="I52" s="53"/>
      <c r="J52" s="53"/>
      <c r="K52" s="163"/>
      <c r="L52" s="85"/>
    </row>
    <row r="53" spans="1:12" x14ac:dyDescent="0.25">
      <c r="A53" s="21"/>
      <c r="B53" s="84"/>
      <c r="C53" s="98"/>
      <c r="D53" s="46" t="str">
        <f>IF(ISBLANK(G53),"",IF(F53="A",4,IF(F53="B",3,IF(F53="C",2,1))))</f>
        <v/>
      </c>
      <c r="E53" s="4" t="s">
        <v>26</v>
      </c>
      <c r="F53" s="8" t="s">
        <v>3</v>
      </c>
      <c r="G53" s="157"/>
      <c r="H53" s="40"/>
      <c r="I53" s="41"/>
      <c r="J53" s="34"/>
      <c r="K53" s="196"/>
      <c r="L53" s="85"/>
    </row>
    <row r="54" spans="1:12" x14ac:dyDescent="0.25">
      <c r="A54" s="21"/>
      <c r="B54" s="84"/>
      <c r="C54" s="98"/>
      <c r="D54" s="46" t="str">
        <f t="shared" ref="D54:D55" si="6">IF(ISBLANK(G54),"",IF(F54="A",4,IF(F54="B",3,IF(F54="C",2,1))))</f>
        <v/>
      </c>
      <c r="E54" s="5" t="s">
        <v>27</v>
      </c>
      <c r="F54" s="9" t="s">
        <v>6</v>
      </c>
      <c r="G54" s="158"/>
      <c r="H54" s="12" t="s">
        <v>154</v>
      </c>
      <c r="I54" s="13" t="s">
        <v>154</v>
      </c>
      <c r="J54" s="30"/>
      <c r="K54" s="197"/>
      <c r="L54" s="85"/>
    </row>
    <row r="55" spans="1:12" x14ac:dyDescent="0.25">
      <c r="A55" s="21"/>
      <c r="B55" s="84"/>
      <c r="C55" s="98"/>
      <c r="D55" s="46" t="str">
        <f t="shared" si="6"/>
        <v/>
      </c>
      <c r="E55" s="6" t="s">
        <v>28</v>
      </c>
      <c r="F55" s="10" t="s">
        <v>8</v>
      </c>
      <c r="G55" s="160"/>
      <c r="H55" s="15"/>
      <c r="I55" s="16"/>
      <c r="J55" s="35" t="s">
        <v>154</v>
      </c>
      <c r="K55" s="198"/>
      <c r="L55" s="85"/>
    </row>
    <row r="56" spans="1:12" x14ac:dyDescent="0.25">
      <c r="A56" s="2"/>
      <c r="B56" s="83"/>
      <c r="C56" s="98"/>
      <c r="D56" s="45" t="s">
        <v>30</v>
      </c>
      <c r="E56" s="44"/>
      <c r="F56" s="52"/>
      <c r="G56" s="134"/>
      <c r="H56" s="53"/>
      <c r="I56" s="53"/>
      <c r="J56" s="53"/>
      <c r="K56" s="163"/>
      <c r="L56" s="85"/>
    </row>
    <row r="57" spans="1:12" x14ac:dyDescent="0.25">
      <c r="A57" s="21"/>
      <c r="B57" s="84"/>
      <c r="C57" s="98"/>
      <c r="D57" s="46" t="str">
        <f>IF(ISBLANK(G57),"",IF(F57="A",4,IF(F57="B",3,IF(F57="C",2,1))))</f>
        <v/>
      </c>
      <c r="E57" s="4" t="s">
        <v>31</v>
      </c>
      <c r="F57" s="8" t="s">
        <v>3</v>
      </c>
      <c r="G57" s="157"/>
      <c r="H57" s="40" t="s">
        <v>154</v>
      </c>
      <c r="I57" s="41"/>
      <c r="J57" s="34"/>
      <c r="K57" s="196"/>
      <c r="L57" s="85"/>
    </row>
    <row r="58" spans="1:12" x14ac:dyDescent="0.25">
      <c r="A58" s="21"/>
      <c r="B58" s="84"/>
      <c r="C58" s="98"/>
      <c r="D58" s="46" t="str">
        <f t="shared" ref="D58:D59" si="7">IF(ISBLANK(G58),"",IF(F58="A",4,IF(F58="B",3,IF(F58="C",2,1))))</f>
        <v/>
      </c>
      <c r="E58" s="5" t="s">
        <v>32</v>
      </c>
      <c r="F58" s="9" t="s">
        <v>11</v>
      </c>
      <c r="G58" s="158"/>
      <c r="H58" s="12"/>
      <c r="I58" s="13" t="s">
        <v>154</v>
      </c>
      <c r="J58" s="30"/>
      <c r="K58" s="197"/>
      <c r="L58" s="85"/>
    </row>
    <row r="59" spans="1:12" x14ac:dyDescent="0.25">
      <c r="A59" s="21"/>
      <c r="B59" s="84"/>
      <c r="C59" s="98"/>
      <c r="D59" s="46" t="str">
        <f t="shared" si="7"/>
        <v/>
      </c>
      <c r="E59" s="6" t="s">
        <v>33</v>
      </c>
      <c r="F59" s="10" t="s">
        <v>8</v>
      </c>
      <c r="G59" s="160"/>
      <c r="H59" s="15"/>
      <c r="I59" s="16"/>
      <c r="J59" s="35" t="s">
        <v>154</v>
      </c>
      <c r="K59" s="198"/>
      <c r="L59" s="85"/>
    </row>
    <row r="60" spans="1:12" x14ac:dyDescent="0.25">
      <c r="A60" s="2"/>
      <c r="B60" s="83"/>
      <c r="C60" s="98"/>
      <c r="D60" s="45" t="s">
        <v>34</v>
      </c>
      <c r="E60" s="44"/>
      <c r="F60" s="52"/>
      <c r="G60" s="134"/>
      <c r="H60" s="53"/>
      <c r="I60" s="53"/>
      <c r="J60" s="53"/>
      <c r="K60" s="163"/>
      <c r="L60" s="85"/>
    </row>
    <row r="61" spans="1:12" x14ac:dyDescent="0.25">
      <c r="A61" s="21"/>
      <c r="B61" s="84"/>
      <c r="C61" s="98"/>
      <c r="D61" s="46" t="str">
        <f>IF(ISBLANK(G61),"",IF(F61="A",4,IF(F61="B",3,IF(F61="C",2,1))))</f>
        <v/>
      </c>
      <c r="E61" s="4" t="s">
        <v>35</v>
      </c>
      <c r="F61" s="8" t="s">
        <v>3</v>
      </c>
      <c r="G61" s="157"/>
      <c r="H61" s="40"/>
      <c r="I61" s="41"/>
      <c r="J61" s="34"/>
      <c r="K61" s="196"/>
      <c r="L61" s="85"/>
    </row>
    <row r="62" spans="1:12" x14ac:dyDescent="0.25">
      <c r="A62" s="21"/>
      <c r="B62" s="84"/>
      <c r="C62" s="98"/>
      <c r="D62" s="46" t="str">
        <f t="shared" ref="D62:D64" si="8">IF(ISBLANK(G62),"",IF(F62="A",4,IF(F62="B",3,IF(F62="C",2,1))))</f>
        <v/>
      </c>
      <c r="E62" s="5" t="s">
        <v>36</v>
      </c>
      <c r="F62" s="9" t="s">
        <v>6</v>
      </c>
      <c r="G62" s="158"/>
      <c r="H62" s="12" t="s">
        <v>154</v>
      </c>
      <c r="I62" s="13"/>
      <c r="J62" s="30"/>
      <c r="K62" s="197"/>
      <c r="L62" s="85"/>
    </row>
    <row r="63" spans="1:12" ht="31.5" x14ac:dyDescent="0.25">
      <c r="A63" s="21"/>
      <c r="B63" s="84"/>
      <c r="C63" s="98"/>
      <c r="D63" s="46" t="str">
        <f t="shared" si="8"/>
        <v/>
      </c>
      <c r="E63" s="5" t="s">
        <v>37</v>
      </c>
      <c r="F63" s="9" t="s">
        <v>11</v>
      </c>
      <c r="G63" s="158"/>
      <c r="H63" s="12"/>
      <c r="I63" s="13" t="s">
        <v>154</v>
      </c>
      <c r="J63" s="30"/>
      <c r="K63" s="197"/>
      <c r="L63" s="85"/>
    </row>
    <row r="64" spans="1:12" ht="31.5" x14ac:dyDescent="0.25">
      <c r="A64" s="21"/>
      <c r="B64" s="84"/>
      <c r="C64" s="98"/>
      <c r="D64" s="46" t="str">
        <f t="shared" si="8"/>
        <v/>
      </c>
      <c r="E64" s="6" t="s">
        <v>38</v>
      </c>
      <c r="F64" s="10" t="s">
        <v>8</v>
      </c>
      <c r="G64" s="160"/>
      <c r="H64" s="15"/>
      <c r="I64" s="16"/>
      <c r="J64" s="35" t="s">
        <v>154</v>
      </c>
      <c r="K64" s="198"/>
      <c r="L64" s="85"/>
    </row>
    <row r="65" spans="1:12" x14ac:dyDescent="0.25">
      <c r="A65" s="2"/>
      <c r="B65" s="83"/>
      <c r="C65" s="98"/>
      <c r="D65" s="45" t="s">
        <v>39</v>
      </c>
      <c r="E65" s="44"/>
      <c r="F65" s="52"/>
      <c r="G65" s="134"/>
      <c r="H65" s="53"/>
      <c r="I65" s="53"/>
      <c r="J65" s="53"/>
      <c r="K65" s="163"/>
      <c r="L65" s="85"/>
    </row>
    <row r="66" spans="1:12" x14ac:dyDescent="0.25">
      <c r="A66" s="21"/>
      <c r="B66" s="84"/>
      <c r="C66" s="98"/>
      <c r="D66" s="46" t="str">
        <f>IF(ISBLANK(G66),"",IF(F66="A",4,IF(F66="B",3,IF(F66="C",2,1))))</f>
        <v/>
      </c>
      <c r="E66" s="4" t="s">
        <v>40</v>
      </c>
      <c r="F66" s="8" t="s">
        <v>3</v>
      </c>
      <c r="G66" s="157"/>
      <c r="H66" s="40"/>
      <c r="I66" s="41"/>
      <c r="J66" s="34"/>
      <c r="K66" s="196"/>
      <c r="L66" s="85"/>
    </row>
    <row r="67" spans="1:12" x14ac:dyDescent="0.25">
      <c r="A67" s="21"/>
      <c r="B67" s="84"/>
      <c r="C67" s="98"/>
      <c r="D67" s="46" t="str">
        <f t="shared" ref="D67:D68" si="9">IF(ISBLANK(G67),"",IF(F67="A",4,IF(F67="B",3,IF(F67="C",2,1))))</f>
        <v/>
      </c>
      <c r="E67" s="5" t="s">
        <v>41</v>
      </c>
      <c r="F67" s="9" t="s">
        <v>6</v>
      </c>
      <c r="G67" s="158"/>
      <c r="H67" s="12" t="s">
        <v>154</v>
      </c>
      <c r="I67" s="13" t="s">
        <v>154</v>
      </c>
      <c r="J67" s="30"/>
      <c r="K67" s="197"/>
      <c r="L67" s="85"/>
    </row>
    <row r="68" spans="1:12" x14ac:dyDescent="0.25">
      <c r="A68" s="21"/>
      <c r="B68" s="84"/>
      <c r="C68" s="98"/>
      <c r="D68" s="46" t="str">
        <f t="shared" si="9"/>
        <v/>
      </c>
      <c r="E68" s="120" t="s">
        <v>42</v>
      </c>
      <c r="F68" s="26" t="s">
        <v>8</v>
      </c>
      <c r="G68" s="160"/>
      <c r="H68" s="27"/>
      <c r="I68" s="28"/>
      <c r="J68" s="121" t="s">
        <v>154</v>
      </c>
      <c r="K68" s="199"/>
      <c r="L68" s="85"/>
    </row>
    <row r="69" spans="1:12" x14ac:dyDescent="0.25">
      <c r="A69" s="21"/>
      <c r="B69" s="84"/>
      <c r="C69" s="98"/>
      <c r="D69" s="47"/>
      <c r="E69" s="54"/>
      <c r="F69" s="55"/>
      <c r="G69" s="134"/>
      <c r="H69" s="134"/>
      <c r="I69" s="134"/>
      <c r="J69" s="134"/>
      <c r="K69" s="164"/>
      <c r="L69" s="85"/>
    </row>
    <row r="70" spans="1:12" ht="3.95" customHeight="1" x14ac:dyDescent="0.25">
      <c r="A70" s="21"/>
      <c r="B70" s="84"/>
      <c r="C70" s="110"/>
      <c r="D70" s="88"/>
      <c r="E70" s="102"/>
      <c r="F70" s="89"/>
      <c r="G70" s="103"/>
      <c r="H70" s="103"/>
      <c r="I70" s="103"/>
      <c r="J70" s="103"/>
      <c r="K70" s="165"/>
      <c r="L70" s="85"/>
    </row>
    <row r="71" spans="1:12" x14ac:dyDescent="0.25">
      <c r="A71" s="2"/>
      <c r="B71" s="83"/>
      <c r="C71" s="100" t="s">
        <v>43</v>
      </c>
      <c r="D71" s="42"/>
      <c r="E71" s="42"/>
      <c r="F71" s="42"/>
      <c r="G71" s="133"/>
      <c r="H71" s="43"/>
      <c r="I71" s="43"/>
      <c r="J71" s="43"/>
      <c r="K71" s="166"/>
      <c r="L71" s="85"/>
    </row>
    <row r="72" spans="1:12" x14ac:dyDescent="0.25">
      <c r="A72" s="2"/>
      <c r="B72" s="83"/>
      <c r="C72" s="98" t="str">
        <f>IF(COUNTA(G73:G86)&gt;0,SUM(D73:D86)/COUNTA(G73:G86),"n.A.")</f>
        <v>n.A.</v>
      </c>
      <c r="D72" s="45" t="s">
        <v>188</v>
      </c>
      <c r="E72" s="44"/>
      <c r="F72" s="44"/>
      <c r="G72" s="133"/>
      <c r="H72" s="43"/>
      <c r="I72" s="43"/>
      <c r="J72" s="43"/>
      <c r="K72" s="167"/>
      <c r="L72" s="85"/>
    </row>
    <row r="73" spans="1:12" x14ac:dyDescent="0.25">
      <c r="A73" s="21"/>
      <c r="B73" s="84"/>
      <c r="C73" s="98">
        <f>COUNTA(G73,G77,G81,G85)</f>
        <v>0</v>
      </c>
      <c r="D73" s="46" t="str">
        <f>IF(ISBLANK(G73),"",IF(F73="A",4,IF(F73="B",3,IF(F73="C",2,1))))</f>
        <v/>
      </c>
      <c r="E73" s="4" t="s">
        <v>44</v>
      </c>
      <c r="F73" s="8" t="s">
        <v>3</v>
      </c>
      <c r="G73" s="157"/>
      <c r="H73" s="40"/>
      <c r="I73" s="41"/>
      <c r="J73" s="34"/>
      <c r="K73" s="191"/>
      <c r="L73" s="85"/>
    </row>
    <row r="74" spans="1:12" x14ac:dyDescent="0.25">
      <c r="A74" s="21"/>
      <c r="B74" s="84"/>
      <c r="C74" s="98">
        <f>COUNTA(G74,G78,G82)</f>
        <v>0</v>
      </c>
      <c r="D74" s="46" t="str">
        <f t="shared" ref="D74:D75" si="10">IF(ISBLANK(G74),"",IF(F74="A",4,IF(F74="B",3,IF(F74="C",2,1))))</f>
        <v/>
      </c>
      <c r="E74" s="5" t="s">
        <v>45</v>
      </c>
      <c r="F74" s="9" t="s">
        <v>6</v>
      </c>
      <c r="G74" s="158"/>
      <c r="H74" s="12" t="s">
        <v>154</v>
      </c>
      <c r="I74" s="13" t="s">
        <v>154</v>
      </c>
      <c r="J74" s="30"/>
      <c r="K74" s="192"/>
      <c r="L74" s="85"/>
    </row>
    <row r="75" spans="1:12" ht="31.5" x14ac:dyDescent="0.25">
      <c r="A75" s="21"/>
      <c r="B75" s="84"/>
      <c r="C75" s="98"/>
      <c r="D75" s="46" t="str">
        <f t="shared" si="10"/>
        <v/>
      </c>
      <c r="E75" s="6" t="s">
        <v>46</v>
      </c>
      <c r="F75" s="10" t="s">
        <v>8</v>
      </c>
      <c r="G75" s="160"/>
      <c r="H75" s="15"/>
      <c r="I75" s="16"/>
      <c r="J75" s="35" t="s">
        <v>154</v>
      </c>
      <c r="K75" s="193"/>
      <c r="L75" s="85"/>
    </row>
    <row r="76" spans="1:12" x14ac:dyDescent="0.25">
      <c r="A76" s="2"/>
      <c r="B76" s="83"/>
      <c r="C76" s="98">
        <f>COUNTA(G75,G79,G83,G86)</f>
        <v>0</v>
      </c>
      <c r="D76" s="45" t="s">
        <v>47</v>
      </c>
      <c r="E76" s="44"/>
      <c r="F76" s="52"/>
      <c r="G76" s="134"/>
      <c r="H76" s="53"/>
      <c r="I76" s="53"/>
      <c r="J76" s="53"/>
      <c r="K76" s="163"/>
      <c r="L76" s="85"/>
    </row>
    <row r="77" spans="1:12" x14ac:dyDescent="0.25">
      <c r="A77" s="21"/>
      <c r="B77" s="84"/>
      <c r="C77" s="98"/>
      <c r="D77" s="46" t="str">
        <f>IF(ISBLANK(G77),"",IF(F77="A",4,IF(F77="B",3,IF(F77="C",2,1))))</f>
        <v/>
      </c>
      <c r="E77" s="4" t="s">
        <v>44</v>
      </c>
      <c r="F77" s="8" t="s">
        <v>3</v>
      </c>
      <c r="G77" s="157"/>
      <c r="H77" s="40"/>
      <c r="I77" s="41"/>
      <c r="J77" s="34"/>
      <c r="K77" s="196"/>
      <c r="L77" s="85"/>
    </row>
    <row r="78" spans="1:12" x14ac:dyDescent="0.25">
      <c r="A78" s="21"/>
      <c r="B78" s="84"/>
      <c r="C78" s="98"/>
      <c r="D78" s="46" t="str">
        <f t="shared" ref="D78:D79" si="11">IF(ISBLANK(G78),"",IF(F78="A",4,IF(F78="B",3,IF(F78="C",2,1))))</f>
        <v/>
      </c>
      <c r="E78" s="5" t="s">
        <v>45</v>
      </c>
      <c r="F78" s="9" t="s">
        <v>6</v>
      </c>
      <c r="G78" s="158"/>
      <c r="H78" s="12" t="s">
        <v>154</v>
      </c>
      <c r="I78" s="13" t="s">
        <v>154</v>
      </c>
      <c r="J78" s="30"/>
      <c r="K78" s="197"/>
      <c r="L78" s="85"/>
    </row>
    <row r="79" spans="1:12" ht="47.25" x14ac:dyDescent="0.25">
      <c r="A79" s="21"/>
      <c r="B79" s="84"/>
      <c r="C79" s="98"/>
      <c r="D79" s="46" t="str">
        <f t="shared" si="11"/>
        <v/>
      </c>
      <c r="E79" s="6" t="s">
        <v>48</v>
      </c>
      <c r="F79" s="10" t="s">
        <v>8</v>
      </c>
      <c r="G79" s="160"/>
      <c r="H79" s="15"/>
      <c r="I79" s="16"/>
      <c r="J79" s="35" t="s">
        <v>154</v>
      </c>
      <c r="K79" s="198"/>
      <c r="L79" s="85"/>
    </row>
    <row r="80" spans="1:12" x14ac:dyDescent="0.25">
      <c r="A80" s="2"/>
      <c r="B80" s="83"/>
      <c r="C80" s="98"/>
      <c r="D80" s="45" t="s">
        <v>49</v>
      </c>
      <c r="E80" s="44"/>
      <c r="F80" s="52"/>
      <c r="G80" s="134"/>
      <c r="H80" s="53"/>
      <c r="I80" s="53"/>
      <c r="J80" s="53"/>
      <c r="K80" s="163"/>
      <c r="L80" s="85"/>
    </row>
    <row r="81" spans="1:12" x14ac:dyDescent="0.25">
      <c r="A81" s="21"/>
      <c r="B81" s="84"/>
      <c r="C81" s="98"/>
      <c r="D81" s="46" t="str">
        <f>IF(ISBLANK(G81),"",IF(F81="A",4,IF(F81="B",3,IF(F81="C",2,1))))</f>
        <v/>
      </c>
      <c r="E81" s="31" t="s">
        <v>50</v>
      </c>
      <c r="F81" s="8" t="s">
        <v>3</v>
      </c>
      <c r="G81" s="157"/>
      <c r="H81" s="40"/>
      <c r="I81" s="41"/>
      <c r="J81" s="34"/>
      <c r="K81" s="196"/>
      <c r="L81" s="85"/>
    </row>
    <row r="82" spans="1:12" ht="31.5" x14ac:dyDescent="0.25">
      <c r="A82" s="21"/>
      <c r="B82" s="84"/>
      <c r="C82" s="98"/>
      <c r="D82" s="46" t="str">
        <f t="shared" ref="D82:D83" si="12">IF(ISBLANK(G82),"",IF(F82="A",4,IF(F82="B",3,IF(F82="C",2,1))))</f>
        <v/>
      </c>
      <c r="E82" s="32" t="s">
        <v>51</v>
      </c>
      <c r="F82" s="9" t="s">
        <v>6</v>
      </c>
      <c r="G82" s="158"/>
      <c r="H82" s="12" t="s">
        <v>154</v>
      </c>
      <c r="I82" s="13" t="s">
        <v>154</v>
      </c>
      <c r="J82" s="30"/>
      <c r="K82" s="197"/>
      <c r="L82" s="85"/>
    </row>
    <row r="83" spans="1:12" ht="47.25" x14ac:dyDescent="0.25">
      <c r="A83" s="21"/>
      <c r="B83" s="84"/>
      <c r="C83" s="98"/>
      <c r="D83" s="46" t="str">
        <f t="shared" si="12"/>
        <v/>
      </c>
      <c r="E83" s="33" t="s">
        <v>52</v>
      </c>
      <c r="F83" s="10" t="s">
        <v>8</v>
      </c>
      <c r="G83" s="160"/>
      <c r="H83" s="15"/>
      <c r="I83" s="16"/>
      <c r="J83" s="35" t="s">
        <v>154</v>
      </c>
      <c r="K83" s="198"/>
      <c r="L83" s="85"/>
    </row>
    <row r="84" spans="1:12" x14ac:dyDescent="0.25">
      <c r="A84" s="2"/>
      <c r="B84" s="83"/>
      <c r="C84" s="98"/>
      <c r="D84" s="45" t="s">
        <v>53</v>
      </c>
      <c r="E84" s="44"/>
      <c r="F84" s="52"/>
      <c r="G84" s="134"/>
      <c r="H84" s="53"/>
      <c r="I84" s="53"/>
      <c r="J84" s="53"/>
      <c r="K84" s="163"/>
      <c r="L84" s="85"/>
    </row>
    <row r="85" spans="1:12" x14ac:dyDescent="0.25">
      <c r="A85" s="21"/>
      <c r="B85" s="84"/>
      <c r="C85" s="98"/>
      <c r="D85" s="46" t="str">
        <f>IF(ISBLANK(G85),"",IF(F85="A",4,IF(F85="B",3,IF(F85="C",2,1))))</f>
        <v/>
      </c>
      <c r="E85" s="4" t="s">
        <v>54</v>
      </c>
      <c r="F85" s="8" t="s">
        <v>3</v>
      </c>
      <c r="G85" s="157"/>
      <c r="H85" s="40"/>
      <c r="I85" s="41"/>
      <c r="J85" s="34"/>
      <c r="K85" s="196"/>
      <c r="L85" s="85"/>
    </row>
    <row r="86" spans="1:12" x14ac:dyDescent="0.25">
      <c r="A86" s="21"/>
      <c r="B86" s="84"/>
      <c r="C86" s="98"/>
      <c r="D86" s="46" t="str">
        <f>IF(ISBLANK(G86),"",IF(F86="A",4,IF(F86="B",3,IF(F86="C",2,1))))</f>
        <v/>
      </c>
      <c r="E86" s="6" t="s">
        <v>55</v>
      </c>
      <c r="F86" s="10" t="s">
        <v>8</v>
      </c>
      <c r="G86" s="160"/>
      <c r="H86" s="15"/>
      <c r="I86" s="16"/>
      <c r="J86" s="35"/>
      <c r="K86" s="198"/>
      <c r="L86" s="85"/>
    </row>
    <row r="87" spans="1:12" x14ac:dyDescent="0.25">
      <c r="A87" s="21"/>
      <c r="B87" s="84"/>
      <c r="C87" s="98"/>
      <c r="D87" s="47"/>
      <c r="E87" s="54"/>
      <c r="F87" s="55"/>
      <c r="G87" s="134"/>
      <c r="H87" s="53"/>
      <c r="I87" s="53"/>
      <c r="J87" s="53"/>
      <c r="K87" s="164"/>
      <c r="L87" s="85"/>
    </row>
    <row r="88" spans="1:12" ht="3.95" customHeight="1" x14ac:dyDescent="0.25">
      <c r="A88" s="21"/>
      <c r="B88" s="84"/>
      <c r="C88" s="110"/>
      <c r="D88" s="88"/>
      <c r="E88" s="104"/>
      <c r="F88" s="105"/>
      <c r="G88" s="103"/>
      <c r="H88" s="103"/>
      <c r="I88" s="103"/>
      <c r="J88" s="103"/>
      <c r="K88" s="165"/>
      <c r="L88" s="85"/>
    </row>
    <row r="89" spans="1:12" x14ac:dyDescent="0.25">
      <c r="A89" s="2"/>
      <c r="B89" s="83"/>
      <c r="C89" s="100" t="s">
        <v>210</v>
      </c>
      <c r="D89" s="42"/>
      <c r="E89" s="42"/>
      <c r="F89" s="49"/>
      <c r="G89" s="133"/>
      <c r="H89" s="43"/>
      <c r="I89" s="43"/>
      <c r="J89" s="43"/>
      <c r="K89" s="166"/>
      <c r="L89" s="85"/>
    </row>
    <row r="90" spans="1:12" x14ac:dyDescent="0.25">
      <c r="A90" s="2"/>
      <c r="B90" s="83"/>
      <c r="C90" s="98" t="str">
        <f>IF(COUNTA(G91:G132)&gt;0,SUM(D91:D132)/COUNTA(G91:G132),"n.A.")</f>
        <v>n.A.</v>
      </c>
      <c r="D90" s="45" t="s">
        <v>56</v>
      </c>
      <c r="E90" s="44"/>
      <c r="F90" s="51"/>
      <c r="G90" s="133"/>
      <c r="H90" s="43"/>
      <c r="I90" s="43"/>
      <c r="J90" s="43"/>
      <c r="K90" s="167"/>
      <c r="L90" s="85"/>
    </row>
    <row r="91" spans="1:12" x14ac:dyDescent="0.25">
      <c r="A91" s="21"/>
      <c r="B91" s="84"/>
      <c r="C91" s="98"/>
      <c r="D91" s="46" t="str">
        <f>IF(ISBLANK(G91),"",IF(F91="A",4,IF(F91="B",3,IF(F91="C",2,1))))</f>
        <v/>
      </c>
      <c r="E91" s="4" t="s">
        <v>2</v>
      </c>
      <c r="F91" s="8" t="s">
        <v>3</v>
      </c>
      <c r="G91" s="157"/>
      <c r="H91" s="40"/>
      <c r="I91" s="41"/>
      <c r="J91" s="34"/>
      <c r="K91" s="196"/>
      <c r="L91" s="85"/>
    </row>
    <row r="92" spans="1:12" x14ac:dyDescent="0.25">
      <c r="A92" s="21"/>
      <c r="B92" s="84"/>
      <c r="C92" s="98">
        <f>COUNTA(G91,G92,G97,G98,G102,G106,G112,G117,G121,G125,G130)</f>
        <v>0</v>
      </c>
      <c r="D92" s="46" t="str">
        <f t="shared" ref="D92:D95" si="13">IF(ISBLANK(G92),"",IF(F92="A",4,IF(F92="B",3,IF(F92="C",2,1))))</f>
        <v/>
      </c>
      <c r="E92" s="5" t="s">
        <v>4</v>
      </c>
      <c r="F92" s="9" t="s">
        <v>3</v>
      </c>
      <c r="G92" s="158"/>
      <c r="H92" s="12"/>
      <c r="I92" s="13"/>
      <c r="J92" s="30"/>
      <c r="K92" s="197"/>
      <c r="L92" s="85"/>
    </row>
    <row r="93" spans="1:12" x14ac:dyDescent="0.25">
      <c r="A93" s="21"/>
      <c r="B93" s="84"/>
      <c r="C93" s="98">
        <f>COUNTA(G93,G99,G103,G107,G113,G126,G131)</f>
        <v>0</v>
      </c>
      <c r="D93" s="46" t="str">
        <f t="shared" si="13"/>
        <v/>
      </c>
      <c r="E93" s="5" t="s">
        <v>5</v>
      </c>
      <c r="F93" s="9" t="s">
        <v>6</v>
      </c>
      <c r="G93" s="158"/>
      <c r="H93" s="12" t="s">
        <v>154</v>
      </c>
      <c r="I93" s="13" t="s">
        <v>154</v>
      </c>
      <c r="J93" s="30"/>
      <c r="K93" s="197"/>
      <c r="L93" s="85"/>
    </row>
    <row r="94" spans="1:12" x14ac:dyDescent="0.25">
      <c r="A94" s="21"/>
      <c r="B94" s="84"/>
      <c r="C94" s="98">
        <f>COUNTA(G108,G114,G118,G122,G127)</f>
        <v>0</v>
      </c>
      <c r="D94" s="46" t="str">
        <f t="shared" si="13"/>
        <v/>
      </c>
      <c r="E94" s="5" t="s">
        <v>7</v>
      </c>
      <c r="F94" s="9" t="s">
        <v>8</v>
      </c>
      <c r="G94" s="158"/>
      <c r="H94" s="12"/>
      <c r="I94" s="13"/>
      <c r="J94" s="30" t="s">
        <v>154</v>
      </c>
      <c r="K94" s="197"/>
      <c r="L94" s="85"/>
    </row>
    <row r="95" spans="1:12" ht="47.25" x14ac:dyDescent="0.25">
      <c r="A95" s="21"/>
      <c r="B95" s="84"/>
      <c r="C95" s="98">
        <f>COUNTA(G94,G95,G100,G104,G109,G110,G115,G119,G123,G128,G132)</f>
        <v>0</v>
      </c>
      <c r="D95" s="46" t="str">
        <f t="shared" si="13"/>
        <v/>
      </c>
      <c r="E95" s="6" t="s">
        <v>57</v>
      </c>
      <c r="F95" s="10" t="s">
        <v>8</v>
      </c>
      <c r="G95" s="160"/>
      <c r="H95" s="15"/>
      <c r="I95" s="16"/>
      <c r="J95" s="35" t="s">
        <v>154</v>
      </c>
      <c r="K95" s="198"/>
      <c r="L95" s="85"/>
    </row>
    <row r="96" spans="1:12" x14ac:dyDescent="0.25">
      <c r="A96" s="2"/>
      <c r="B96" s="83"/>
      <c r="C96" s="98"/>
      <c r="D96" s="45" t="s">
        <v>58</v>
      </c>
      <c r="E96" s="44"/>
      <c r="F96" s="52"/>
      <c r="G96" s="134"/>
      <c r="H96" s="53"/>
      <c r="I96" s="53"/>
      <c r="J96" s="53"/>
      <c r="K96" s="163"/>
      <c r="L96" s="85"/>
    </row>
    <row r="97" spans="1:12" x14ac:dyDescent="0.25">
      <c r="A97" s="21"/>
      <c r="B97" s="84"/>
      <c r="C97" s="98"/>
      <c r="D97" s="46" t="str">
        <f>IF(ISBLANK(G97),"",IF(F97="A",4,IF(F97="B",3,IF(F97="C",2,1))))</f>
        <v/>
      </c>
      <c r="E97" s="4" t="s">
        <v>2</v>
      </c>
      <c r="F97" s="8" t="s">
        <v>3</v>
      </c>
      <c r="G97" s="157"/>
      <c r="H97" s="40"/>
      <c r="I97" s="41"/>
      <c r="J97" s="34"/>
      <c r="K97" s="196"/>
      <c r="L97" s="85"/>
    </row>
    <row r="98" spans="1:12" x14ac:dyDescent="0.25">
      <c r="A98" s="21"/>
      <c r="B98" s="84"/>
      <c r="C98" s="98"/>
      <c r="D98" s="46" t="str">
        <f t="shared" ref="D98:D100" si="14">IF(ISBLANK(G98),"",IF(F98="A",4,IF(F98="B",3,IF(F98="C",2,1))))</f>
        <v/>
      </c>
      <c r="E98" s="5" t="s">
        <v>4</v>
      </c>
      <c r="F98" s="9" t="s">
        <v>3</v>
      </c>
      <c r="G98" s="158"/>
      <c r="H98" s="12"/>
      <c r="I98" s="13"/>
      <c r="J98" s="30"/>
      <c r="K98" s="197"/>
      <c r="L98" s="85"/>
    </row>
    <row r="99" spans="1:12" x14ac:dyDescent="0.25">
      <c r="A99" s="21"/>
      <c r="B99" s="84"/>
      <c r="C99" s="98"/>
      <c r="D99" s="46" t="str">
        <f t="shared" si="14"/>
        <v/>
      </c>
      <c r="E99" s="5" t="s">
        <v>10</v>
      </c>
      <c r="F99" s="9" t="s">
        <v>6</v>
      </c>
      <c r="G99" s="158"/>
      <c r="H99" s="12" t="s">
        <v>154</v>
      </c>
      <c r="I99" s="13" t="s">
        <v>154</v>
      </c>
      <c r="J99" s="30"/>
      <c r="K99" s="197"/>
      <c r="L99" s="85"/>
    </row>
    <row r="100" spans="1:12" ht="31.5" x14ac:dyDescent="0.25">
      <c r="A100" s="21"/>
      <c r="B100" s="84"/>
      <c r="C100" s="98"/>
      <c r="D100" s="46" t="str">
        <f t="shared" si="14"/>
        <v/>
      </c>
      <c r="E100" s="6" t="s">
        <v>59</v>
      </c>
      <c r="F100" s="10" t="s">
        <v>8</v>
      </c>
      <c r="G100" s="160"/>
      <c r="H100" s="15"/>
      <c r="I100" s="16"/>
      <c r="J100" s="35" t="s">
        <v>154</v>
      </c>
      <c r="K100" s="198"/>
      <c r="L100" s="85"/>
    </row>
    <row r="101" spans="1:12" x14ac:dyDescent="0.25">
      <c r="A101" s="2"/>
      <c r="B101" s="83"/>
      <c r="C101" s="98"/>
      <c r="D101" s="45" t="s">
        <v>60</v>
      </c>
      <c r="E101" s="44"/>
      <c r="F101" s="52"/>
      <c r="G101" s="134"/>
      <c r="H101" s="53"/>
      <c r="I101" s="53"/>
      <c r="J101" s="53"/>
      <c r="K101" s="163"/>
      <c r="L101" s="85"/>
    </row>
    <row r="102" spans="1:12" x14ac:dyDescent="0.25">
      <c r="A102" s="21"/>
      <c r="B102" s="84"/>
      <c r="C102" s="98"/>
      <c r="D102" s="46" t="str">
        <f>IF(ISBLANK(G102),"",IF(F102="A",4,IF(F102="B",3,IF(F102="C",2,1))))</f>
        <v/>
      </c>
      <c r="E102" s="4" t="s">
        <v>26</v>
      </c>
      <c r="F102" s="8" t="s">
        <v>3</v>
      </c>
      <c r="G102" s="157"/>
      <c r="H102" s="40"/>
      <c r="I102" s="41"/>
      <c r="J102" s="34"/>
      <c r="K102" s="196"/>
      <c r="L102" s="85"/>
    </row>
    <row r="103" spans="1:12" x14ac:dyDescent="0.25">
      <c r="A103" s="21"/>
      <c r="B103" s="84"/>
      <c r="C103" s="98"/>
      <c r="D103" s="46" t="str">
        <f t="shared" ref="D103:D104" si="15">IF(ISBLANK(G103),"",IF(F103="A",4,IF(F103="B",3,IF(F103="C",2,1))))</f>
        <v/>
      </c>
      <c r="E103" s="5" t="s">
        <v>14</v>
      </c>
      <c r="F103" s="9" t="s">
        <v>6</v>
      </c>
      <c r="G103" s="158"/>
      <c r="H103" s="12" t="s">
        <v>154</v>
      </c>
      <c r="I103" s="13" t="s">
        <v>154</v>
      </c>
      <c r="J103" s="30"/>
      <c r="K103" s="197"/>
      <c r="L103" s="85"/>
    </row>
    <row r="104" spans="1:12" x14ac:dyDescent="0.25">
      <c r="A104" s="21"/>
      <c r="B104" s="84"/>
      <c r="C104" s="98"/>
      <c r="D104" s="46" t="str">
        <f t="shared" si="15"/>
        <v/>
      </c>
      <c r="E104" s="6" t="s">
        <v>15</v>
      </c>
      <c r="F104" s="10" t="s">
        <v>8</v>
      </c>
      <c r="G104" s="160"/>
      <c r="H104" s="15"/>
      <c r="I104" s="16"/>
      <c r="J104" s="35" t="s">
        <v>154</v>
      </c>
      <c r="K104" s="198"/>
      <c r="L104" s="85"/>
    </row>
    <row r="105" spans="1:12" x14ac:dyDescent="0.25">
      <c r="A105" s="2"/>
      <c r="B105" s="83"/>
      <c r="C105" s="98"/>
      <c r="D105" s="45" t="s">
        <v>61</v>
      </c>
      <c r="E105" s="44"/>
      <c r="F105" s="52"/>
      <c r="G105" s="134"/>
      <c r="H105" s="53"/>
      <c r="I105" s="53"/>
      <c r="J105" s="53"/>
      <c r="K105" s="163"/>
      <c r="L105" s="85"/>
    </row>
    <row r="106" spans="1:12" x14ac:dyDescent="0.25">
      <c r="A106" s="21"/>
      <c r="B106" s="84"/>
      <c r="C106" s="98"/>
      <c r="D106" s="46" t="str">
        <f>IF(ISBLANK(G106),"",IF(F106="A",4,IF(F106="B",3,IF(F106="C",2,1))))</f>
        <v/>
      </c>
      <c r="E106" s="4" t="s">
        <v>2</v>
      </c>
      <c r="F106" s="8" t="s">
        <v>3</v>
      </c>
      <c r="G106" s="157"/>
      <c r="H106" s="40"/>
      <c r="I106" s="41"/>
      <c r="J106" s="29"/>
      <c r="K106" s="196"/>
      <c r="L106" s="85"/>
    </row>
    <row r="107" spans="1:12" x14ac:dyDescent="0.25">
      <c r="A107" s="21"/>
      <c r="B107" s="84"/>
      <c r="C107" s="98"/>
      <c r="D107" s="46" t="str">
        <f t="shared" ref="D107:D110" si="16">IF(ISBLANK(G107),"",IF(F107="A",4,IF(F107="B",3,IF(F107="C",2,1))))</f>
        <v/>
      </c>
      <c r="E107" s="5" t="s">
        <v>17</v>
      </c>
      <c r="F107" s="9" t="s">
        <v>6</v>
      </c>
      <c r="G107" s="158"/>
      <c r="H107" s="12" t="s">
        <v>154</v>
      </c>
      <c r="I107" s="13"/>
      <c r="J107" s="30"/>
      <c r="K107" s="197"/>
      <c r="L107" s="85"/>
    </row>
    <row r="108" spans="1:12" x14ac:dyDescent="0.25">
      <c r="A108" s="21"/>
      <c r="B108" s="84"/>
      <c r="C108" s="98"/>
      <c r="D108" s="46" t="str">
        <f t="shared" si="16"/>
        <v/>
      </c>
      <c r="E108" s="5" t="s">
        <v>18</v>
      </c>
      <c r="F108" s="9" t="s">
        <v>11</v>
      </c>
      <c r="G108" s="158"/>
      <c r="H108" s="12"/>
      <c r="I108" s="13" t="s">
        <v>154</v>
      </c>
      <c r="J108" s="30"/>
      <c r="K108" s="197"/>
      <c r="L108" s="85"/>
    </row>
    <row r="109" spans="1:12" ht="15.75" customHeight="1" x14ac:dyDescent="0.25">
      <c r="A109" s="21"/>
      <c r="B109" s="84"/>
      <c r="C109" s="98"/>
      <c r="D109" s="46" t="str">
        <f t="shared" si="16"/>
        <v/>
      </c>
      <c r="E109" s="5" t="s">
        <v>19</v>
      </c>
      <c r="F109" s="9" t="s">
        <v>8</v>
      </c>
      <c r="G109" s="158"/>
      <c r="H109" s="12"/>
      <c r="I109" s="13"/>
      <c r="J109" s="30" t="s">
        <v>154</v>
      </c>
      <c r="K109" s="197"/>
      <c r="L109" s="85"/>
    </row>
    <row r="110" spans="1:12" x14ac:dyDescent="0.25">
      <c r="A110" s="21"/>
      <c r="B110" s="84"/>
      <c r="C110" s="98"/>
      <c r="D110" s="46" t="str">
        <f t="shared" si="16"/>
        <v/>
      </c>
      <c r="E110" s="6" t="s">
        <v>20</v>
      </c>
      <c r="F110" s="10" t="s">
        <v>8</v>
      </c>
      <c r="G110" s="160"/>
      <c r="H110" s="15"/>
      <c r="I110" s="16"/>
      <c r="J110" s="35" t="s">
        <v>154</v>
      </c>
      <c r="K110" s="198"/>
      <c r="L110" s="85"/>
    </row>
    <row r="111" spans="1:12" x14ac:dyDescent="0.25">
      <c r="A111" s="2"/>
      <c r="B111" s="83"/>
      <c r="C111" s="98"/>
      <c r="D111" s="45" t="s">
        <v>62</v>
      </c>
      <c r="E111" s="44"/>
      <c r="F111" s="52"/>
      <c r="G111" s="134"/>
      <c r="H111" s="53"/>
      <c r="I111" s="53"/>
      <c r="J111" s="53"/>
      <c r="K111" s="163"/>
      <c r="L111" s="85"/>
    </row>
    <row r="112" spans="1:12" x14ac:dyDescent="0.25">
      <c r="A112" s="21"/>
      <c r="B112" s="84"/>
      <c r="C112" s="98"/>
      <c r="D112" s="46" t="str">
        <f>IF(ISBLANK(G112),"",IF(F112="A",4,IF(F112="B",3,IF(F112="C",2,1))))</f>
        <v/>
      </c>
      <c r="E112" s="4" t="s">
        <v>2</v>
      </c>
      <c r="F112" s="8" t="s">
        <v>3</v>
      </c>
      <c r="G112" s="157"/>
      <c r="H112" s="40"/>
      <c r="I112" s="41"/>
      <c r="J112" s="34"/>
      <c r="K112" s="196"/>
      <c r="L112" s="85"/>
    </row>
    <row r="113" spans="1:12" x14ac:dyDescent="0.25">
      <c r="A113" s="21"/>
      <c r="B113" s="84"/>
      <c r="C113" s="98"/>
      <c r="D113" s="46" t="str">
        <f t="shared" ref="D113:D115" si="17">IF(ISBLANK(G113),"",IF(F113="A",4,IF(F113="B",3,IF(F113="C",2,1))))</f>
        <v/>
      </c>
      <c r="E113" s="5" t="s">
        <v>22</v>
      </c>
      <c r="F113" s="9" t="s">
        <v>6</v>
      </c>
      <c r="G113" s="158"/>
      <c r="H113" s="12" t="s">
        <v>154</v>
      </c>
      <c r="I113" s="13"/>
      <c r="J113" s="30"/>
      <c r="K113" s="197"/>
      <c r="L113" s="85"/>
    </row>
    <row r="114" spans="1:12" x14ac:dyDescent="0.25">
      <c r="A114" s="21"/>
      <c r="B114" s="84"/>
      <c r="C114" s="98"/>
      <c r="D114" s="46" t="str">
        <f t="shared" si="17"/>
        <v/>
      </c>
      <c r="E114" s="5" t="s">
        <v>23</v>
      </c>
      <c r="F114" s="9" t="s">
        <v>11</v>
      </c>
      <c r="G114" s="158"/>
      <c r="H114" s="12"/>
      <c r="I114" s="13" t="s">
        <v>154</v>
      </c>
      <c r="J114" s="30"/>
      <c r="K114" s="197"/>
      <c r="L114" s="85"/>
    </row>
    <row r="115" spans="1:12" x14ac:dyDescent="0.25">
      <c r="A115" s="21"/>
      <c r="B115" s="84"/>
      <c r="C115" s="98"/>
      <c r="D115" s="46" t="str">
        <f t="shared" si="17"/>
        <v/>
      </c>
      <c r="E115" s="6" t="s">
        <v>24</v>
      </c>
      <c r="F115" s="10" t="s">
        <v>8</v>
      </c>
      <c r="G115" s="160"/>
      <c r="H115" s="15"/>
      <c r="I115" s="16"/>
      <c r="J115" s="35" t="s">
        <v>154</v>
      </c>
      <c r="K115" s="198"/>
      <c r="L115" s="85"/>
    </row>
    <row r="116" spans="1:12" x14ac:dyDescent="0.25">
      <c r="A116" s="2"/>
      <c r="B116" s="83"/>
      <c r="C116" s="98"/>
      <c r="D116" s="45" t="s">
        <v>63</v>
      </c>
      <c r="E116" s="44"/>
      <c r="F116" s="52"/>
      <c r="G116" s="134"/>
      <c r="H116" s="53"/>
      <c r="I116" s="53"/>
      <c r="J116" s="53"/>
      <c r="K116" s="163"/>
      <c r="L116" s="85"/>
    </row>
    <row r="117" spans="1:12" x14ac:dyDescent="0.25">
      <c r="A117" s="21"/>
      <c r="B117" s="84"/>
      <c r="C117" s="98"/>
      <c r="D117" s="46" t="str">
        <f>IF(ISBLANK(G117),"",IF(F117="A",4,IF(F117="B",3,IF(F117="C",2,1))))</f>
        <v/>
      </c>
      <c r="E117" s="4" t="s">
        <v>64</v>
      </c>
      <c r="F117" s="8" t="s">
        <v>3</v>
      </c>
      <c r="G117" s="157"/>
      <c r="H117" s="40" t="s">
        <v>154</v>
      </c>
      <c r="I117" s="41"/>
      <c r="J117" s="34"/>
      <c r="K117" s="196"/>
      <c r="L117" s="85"/>
    </row>
    <row r="118" spans="1:12" x14ac:dyDescent="0.25">
      <c r="A118" s="21"/>
      <c r="B118" s="84"/>
      <c r="C118" s="98"/>
      <c r="D118" s="46" t="str">
        <f t="shared" ref="D118:D119" si="18">IF(ISBLANK(G118),"",IF(F118="A",4,IF(F118="B",3,IF(F118="C",2,1))))</f>
        <v/>
      </c>
      <c r="E118" s="5" t="s">
        <v>65</v>
      </c>
      <c r="F118" s="9" t="s">
        <v>11</v>
      </c>
      <c r="G118" s="158"/>
      <c r="H118" s="12"/>
      <c r="I118" s="13" t="s">
        <v>154</v>
      </c>
      <c r="J118" s="30"/>
      <c r="K118" s="197"/>
      <c r="L118" s="85"/>
    </row>
    <row r="119" spans="1:12" x14ac:dyDescent="0.25">
      <c r="A119" s="21"/>
      <c r="B119" s="84"/>
      <c r="C119" s="98"/>
      <c r="D119" s="46" t="str">
        <f t="shared" si="18"/>
        <v/>
      </c>
      <c r="E119" s="6" t="s">
        <v>66</v>
      </c>
      <c r="F119" s="10" t="s">
        <v>8</v>
      </c>
      <c r="G119" s="160"/>
      <c r="H119" s="15"/>
      <c r="I119" s="16"/>
      <c r="J119" s="35" t="s">
        <v>154</v>
      </c>
      <c r="K119" s="198"/>
      <c r="L119" s="85"/>
    </row>
    <row r="120" spans="1:12" x14ac:dyDescent="0.25">
      <c r="A120" s="2"/>
      <c r="B120" s="83"/>
      <c r="C120" s="98"/>
      <c r="D120" s="45" t="s">
        <v>67</v>
      </c>
      <c r="E120" s="44"/>
      <c r="F120" s="52"/>
      <c r="G120" s="134"/>
      <c r="H120" s="53"/>
      <c r="I120" s="53"/>
      <c r="J120" s="53"/>
      <c r="K120" s="163"/>
      <c r="L120" s="85"/>
    </row>
    <row r="121" spans="1:12" x14ac:dyDescent="0.25">
      <c r="A121" s="21"/>
      <c r="B121" s="84"/>
      <c r="C121" s="98"/>
      <c r="D121" s="46"/>
      <c r="E121" s="4" t="s">
        <v>26</v>
      </c>
      <c r="F121" s="8" t="s">
        <v>3</v>
      </c>
      <c r="G121" s="157"/>
      <c r="H121" s="40" t="s">
        <v>154</v>
      </c>
      <c r="I121" s="41"/>
      <c r="J121" s="34"/>
      <c r="K121" s="196"/>
      <c r="L121" s="85"/>
    </row>
    <row r="122" spans="1:12" x14ac:dyDescent="0.25">
      <c r="A122" s="21"/>
      <c r="B122" s="84"/>
      <c r="C122" s="98"/>
      <c r="D122" s="46"/>
      <c r="E122" s="5" t="s">
        <v>27</v>
      </c>
      <c r="F122" s="9" t="s">
        <v>11</v>
      </c>
      <c r="G122" s="158"/>
      <c r="H122" s="12"/>
      <c r="I122" s="13" t="s">
        <v>154</v>
      </c>
      <c r="J122" s="30"/>
      <c r="K122" s="197"/>
      <c r="L122" s="85"/>
    </row>
    <row r="123" spans="1:12" x14ac:dyDescent="0.25">
      <c r="A123" s="21"/>
      <c r="B123" s="84"/>
      <c r="C123" s="98"/>
      <c r="D123" s="46"/>
      <c r="E123" s="6" t="s">
        <v>28</v>
      </c>
      <c r="F123" s="10" t="s">
        <v>8</v>
      </c>
      <c r="G123" s="160"/>
      <c r="H123" s="15"/>
      <c r="I123" s="16"/>
      <c r="J123" s="35" t="s">
        <v>154</v>
      </c>
      <c r="K123" s="198"/>
      <c r="L123" s="85"/>
    </row>
    <row r="124" spans="1:12" x14ac:dyDescent="0.25">
      <c r="A124" s="2"/>
      <c r="B124" s="83"/>
      <c r="C124" s="98"/>
      <c r="D124" s="45" t="s">
        <v>68</v>
      </c>
      <c r="E124" s="44"/>
      <c r="F124" s="52"/>
      <c r="G124" s="134"/>
      <c r="H124" s="53"/>
      <c r="I124" s="53"/>
      <c r="J124" s="53"/>
      <c r="K124" s="163"/>
      <c r="L124" s="85"/>
    </row>
    <row r="125" spans="1:12" x14ac:dyDescent="0.25">
      <c r="A125" s="21"/>
      <c r="B125" s="84"/>
      <c r="C125" s="98"/>
      <c r="D125" s="46" t="str">
        <f>IF(ISBLANK(G125),"",IF(F125="A",4,IF(F125="B",3,IF(F125="C",2,1))))</f>
        <v/>
      </c>
      <c r="E125" s="4" t="s">
        <v>69</v>
      </c>
      <c r="F125" s="8" t="s">
        <v>3</v>
      </c>
      <c r="G125" s="157"/>
      <c r="H125" s="40"/>
      <c r="I125" s="41"/>
      <c r="J125" s="34"/>
      <c r="K125" s="196"/>
      <c r="L125" s="85"/>
    </row>
    <row r="126" spans="1:12" x14ac:dyDescent="0.25">
      <c r="A126" s="21"/>
      <c r="B126" s="84"/>
      <c r="C126" s="98"/>
      <c r="D126" s="46" t="str">
        <f t="shared" ref="D126:D128" si="19">IF(ISBLANK(G126),"",IF(F126="A",4,IF(F126="B",3,IF(F126="C",2,1))))</f>
        <v/>
      </c>
      <c r="E126" s="5" t="s">
        <v>36</v>
      </c>
      <c r="F126" s="9" t="s">
        <v>6</v>
      </c>
      <c r="G126" s="158"/>
      <c r="H126" s="12" t="s">
        <v>154</v>
      </c>
      <c r="I126" s="13"/>
      <c r="J126" s="30"/>
      <c r="K126" s="197"/>
      <c r="L126" s="85"/>
    </row>
    <row r="127" spans="1:12" x14ac:dyDescent="0.25">
      <c r="A127" s="21"/>
      <c r="B127" s="84"/>
      <c r="C127" s="98"/>
      <c r="D127" s="46" t="str">
        <f t="shared" si="19"/>
        <v/>
      </c>
      <c r="E127" s="5" t="s">
        <v>70</v>
      </c>
      <c r="F127" s="9" t="s">
        <v>11</v>
      </c>
      <c r="G127" s="158"/>
      <c r="H127" s="12"/>
      <c r="I127" s="13" t="s">
        <v>154</v>
      </c>
      <c r="J127" s="30"/>
      <c r="K127" s="197"/>
      <c r="L127" s="85"/>
    </row>
    <row r="128" spans="1:12" x14ac:dyDescent="0.25">
      <c r="A128" s="21"/>
      <c r="B128" s="84"/>
      <c r="C128" s="98"/>
      <c r="D128" s="46" t="str">
        <f t="shared" si="19"/>
        <v/>
      </c>
      <c r="E128" s="6" t="s">
        <v>71</v>
      </c>
      <c r="F128" s="10" t="s">
        <v>8</v>
      </c>
      <c r="G128" s="160"/>
      <c r="H128" s="15"/>
      <c r="I128" s="16"/>
      <c r="J128" s="35" t="s">
        <v>154</v>
      </c>
      <c r="K128" s="198"/>
      <c r="L128" s="85"/>
    </row>
    <row r="129" spans="1:12" x14ac:dyDescent="0.25">
      <c r="A129" s="2"/>
      <c r="B129" s="83"/>
      <c r="C129" s="98"/>
      <c r="D129" s="45" t="s">
        <v>72</v>
      </c>
      <c r="E129" s="44"/>
      <c r="F129" s="52"/>
      <c r="G129" s="134"/>
      <c r="H129" s="53"/>
      <c r="I129" s="53"/>
      <c r="J129" s="53"/>
      <c r="K129" s="163"/>
      <c r="L129" s="85"/>
    </row>
    <row r="130" spans="1:12" x14ac:dyDescent="0.25">
      <c r="A130" s="21"/>
      <c r="B130" s="84"/>
      <c r="C130" s="98"/>
      <c r="D130" s="46" t="str">
        <f>IF(ISBLANK(G130),"",IF(F130="A",4,IF(F130="B",3,IF(F130="C",2,1))))</f>
        <v/>
      </c>
      <c r="E130" s="4" t="s">
        <v>40</v>
      </c>
      <c r="F130" s="8" t="s">
        <v>3</v>
      </c>
      <c r="G130" s="157"/>
      <c r="H130" s="40"/>
      <c r="I130" s="41"/>
      <c r="J130" s="34"/>
      <c r="K130" s="196"/>
      <c r="L130" s="85"/>
    </row>
    <row r="131" spans="1:12" x14ac:dyDescent="0.25">
      <c r="A131" s="21"/>
      <c r="B131" s="84"/>
      <c r="C131" s="98"/>
      <c r="D131" s="46" t="str">
        <f t="shared" ref="D131:D132" si="20">IF(ISBLANK(G131),"",IF(F131="A",4,IF(F131="B",3,IF(F131="C",2,1))))</f>
        <v/>
      </c>
      <c r="E131" s="5" t="s">
        <v>73</v>
      </c>
      <c r="F131" s="9" t="s">
        <v>6</v>
      </c>
      <c r="G131" s="158"/>
      <c r="H131" s="12" t="s">
        <v>154</v>
      </c>
      <c r="I131" s="13" t="s">
        <v>154</v>
      </c>
      <c r="J131" s="30"/>
      <c r="K131" s="197"/>
      <c r="L131" s="85"/>
    </row>
    <row r="132" spans="1:12" x14ac:dyDescent="0.25">
      <c r="A132" s="21"/>
      <c r="B132" s="84"/>
      <c r="C132" s="98"/>
      <c r="D132" s="46" t="str">
        <f t="shared" si="20"/>
        <v/>
      </c>
      <c r="E132" s="6" t="s">
        <v>42</v>
      </c>
      <c r="F132" s="10" t="s">
        <v>8</v>
      </c>
      <c r="G132" s="160"/>
      <c r="H132" s="15"/>
      <c r="I132" s="16"/>
      <c r="J132" s="35" t="s">
        <v>154</v>
      </c>
      <c r="K132" s="198"/>
      <c r="L132" s="85"/>
    </row>
    <row r="133" spans="1:12" x14ac:dyDescent="0.25">
      <c r="A133" s="21"/>
      <c r="B133" s="84"/>
      <c r="C133" s="98"/>
      <c r="D133" s="48"/>
      <c r="E133" s="17"/>
      <c r="F133" s="18"/>
      <c r="G133" s="132"/>
      <c r="H133" s="24"/>
      <c r="I133" s="24"/>
      <c r="J133" s="24"/>
      <c r="K133" s="168"/>
      <c r="L133" s="85"/>
    </row>
    <row r="134" spans="1:12" ht="3.95" customHeight="1" x14ac:dyDescent="0.25">
      <c r="A134" s="21"/>
      <c r="B134" s="84"/>
      <c r="C134" s="110"/>
      <c r="D134" s="88"/>
      <c r="E134" s="104"/>
      <c r="F134" s="105"/>
      <c r="G134" s="103"/>
      <c r="H134" s="103"/>
      <c r="I134" s="103"/>
      <c r="J134" s="103"/>
      <c r="K134" s="165"/>
      <c r="L134" s="85"/>
    </row>
    <row r="135" spans="1:12" x14ac:dyDescent="0.25">
      <c r="A135" s="2"/>
      <c r="B135" s="83"/>
      <c r="C135" s="100" t="s">
        <v>74</v>
      </c>
      <c r="D135" s="42"/>
      <c r="E135" s="42"/>
      <c r="F135" s="49"/>
      <c r="G135" s="133"/>
      <c r="H135" s="43"/>
      <c r="I135" s="43"/>
      <c r="J135" s="43"/>
      <c r="K135" s="166"/>
      <c r="L135" s="85"/>
    </row>
    <row r="136" spans="1:12" x14ac:dyDescent="0.25">
      <c r="A136" s="2"/>
      <c r="B136" s="83"/>
      <c r="C136" s="98" t="str">
        <f>IF(COUNTA(G137:G177)&gt;0,SUM(D137:D177)/COUNTA(G137:G177),"n.A.")</f>
        <v>n.A.</v>
      </c>
      <c r="D136" s="45" t="s">
        <v>75</v>
      </c>
      <c r="E136" s="44"/>
      <c r="F136" s="57"/>
      <c r="G136" s="135"/>
      <c r="H136" s="56"/>
      <c r="I136" s="56"/>
      <c r="J136" s="56"/>
      <c r="K136" s="169"/>
      <c r="L136" s="85"/>
    </row>
    <row r="137" spans="1:12" x14ac:dyDescent="0.25">
      <c r="A137" s="21"/>
      <c r="B137" s="84"/>
      <c r="C137" s="98">
        <f>COUNTA(G137,G141,G145,G153,G159,G162,G165,G170,G175)</f>
        <v>0</v>
      </c>
      <c r="D137" s="46" t="str">
        <f>IF(ISBLANK(G137),"",IF(F137="A",4,IF(F137="B",3,IF(F137="C",2,1))))</f>
        <v/>
      </c>
      <c r="E137" s="4" t="s">
        <v>2</v>
      </c>
      <c r="F137" s="8" t="s">
        <v>3</v>
      </c>
      <c r="G137" s="161"/>
      <c r="H137" s="22" t="s">
        <v>154</v>
      </c>
      <c r="I137" s="23"/>
      <c r="J137" s="34"/>
      <c r="K137" s="196"/>
      <c r="L137" s="85"/>
    </row>
    <row r="138" spans="1:12" x14ac:dyDescent="0.25">
      <c r="A138" s="21"/>
      <c r="B138" s="84"/>
      <c r="C138" s="98">
        <f>COUNTA(G142,G148,G154,G166,G171,G176)</f>
        <v>0</v>
      </c>
      <c r="D138" s="46" t="str">
        <f t="shared" ref="D138:D139" si="21">IF(ISBLANK(G138),"",IF(F138="A",4,IF(F138="B",3,IF(F138="C",2,1))))</f>
        <v/>
      </c>
      <c r="E138" s="5" t="s">
        <v>76</v>
      </c>
      <c r="F138" s="9" t="s">
        <v>11</v>
      </c>
      <c r="G138" s="158"/>
      <c r="H138" s="12"/>
      <c r="I138" s="13" t="s">
        <v>154</v>
      </c>
      <c r="J138" s="30"/>
      <c r="K138" s="197"/>
      <c r="L138" s="85"/>
    </row>
    <row r="139" spans="1:12" x14ac:dyDescent="0.25">
      <c r="A139" s="21"/>
      <c r="B139" s="84"/>
      <c r="C139" s="98">
        <f>COUNTA(G138,G149,G150,G155,G167,G172)</f>
        <v>0</v>
      </c>
      <c r="D139" s="46" t="str">
        <f t="shared" si="21"/>
        <v/>
      </c>
      <c r="E139" s="6" t="s">
        <v>77</v>
      </c>
      <c r="F139" s="10" t="s">
        <v>8</v>
      </c>
      <c r="G139" s="160"/>
      <c r="H139" s="15"/>
      <c r="I139" s="16"/>
      <c r="J139" s="35" t="s">
        <v>154</v>
      </c>
      <c r="K139" s="198"/>
      <c r="L139" s="85"/>
    </row>
    <row r="140" spans="1:12" x14ac:dyDescent="0.25">
      <c r="A140" s="2"/>
      <c r="B140" s="83"/>
      <c r="C140" s="98">
        <f>COUNTA(G139,G143,G146,G151,G156,G157,G160,G163,G168,G173,G177)</f>
        <v>0</v>
      </c>
      <c r="D140" s="45" t="s">
        <v>78</v>
      </c>
      <c r="E140" s="44"/>
      <c r="F140" s="44"/>
      <c r="G140" s="136"/>
      <c r="H140" s="58"/>
      <c r="I140" s="58"/>
      <c r="J140" s="58"/>
      <c r="K140" s="170"/>
      <c r="L140" s="85"/>
    </row>
    <row r="141" spans="1:12" x14ac:dyDescent="0.25">
      <c r="A141" s="21"/>
      <c r="B141" s="84"/>
      <c r="C141" s="98"/>
      <c r="D141" s="46" t="str">
        <f>IF(ISBLANK(G141),"",IF(F141="A",4,IF(F141="B",3,IF(F141="C",2,1))))</f>
        <v/>
      </c>
      <c r="E141" s="4" t="s">
        <v>17</v>
      </c>
      <c r="F141" s="8" t="s">
        <v>3</v>
      </c>
      <c r="G141" s="161"/>
      <c r="H141" s="22"/>
      <c r="I141" s="23"/>
      <c r="J141" s="34"/>
      <c r="K141" s="196"/>
      <c r="L141" s="85"/>
    </row>
    <row r="142" spans="1:12" x14ac:dyDescent="0.25">
      <c r="A142" s="21"/>
      <c r="B142" s="84"/>
      <c r="C142" s="98"/>
      <c r="D142" s="46" t="str">
        <f t="shared" ref="D142:D143" si="22">IF(ISBLANK(G142),"",IF(F142="A",4,IF(F142="B",3,IF(F142="C",2,1))))</f>
        <v/>
      </c>
      <c r="E142" s="5" t="s">
        <v>79</v>
      </c>
      <c r="F142" s="9" t="s">
        <v>6</v>
      </c>
      <c r="G142" s="158"/>
      <c r="H142" s="12" t="s">
        <v>154</v>
      </c>
      <c r="I142" s="13" t="s">
        <v>154</v>
      </c>
      <c r="J142" s="30"/>
      <c r="K142" s="197"/>
      <c r="L142" s="85"/>
    </row>
    <row r="143" spans="1:12" x14ac:dyDescent="0.25">
      <c r="A143" s="21"/>
      <c r="B143" s="84"/>
      <c r="C143" s="98"/>
      <c r="D143" s="46" t="str">
        <f t="shared" si="22"/>
        <v/>
      </c>
      <c r="E143" s="6" t="s">
        <v>15</v>
      </c>
      <c r="F143" s="10" t="s">
        <v>8</v>
      </c>
      <c r="G143" s="160"/>
      <c r="H143" s="15"/>
      <c r="I143" s="16"/>
      <c r="J143" s="35" t="s">
        <v>154</v>
      </c>
      <c r="K143" s="198"/>
      <c r="L143" s="85"/>
    </row>
    <row r="144" spans="1:12" x14ac:dyDescent="0.25">
      <c r="A144" s="2"/>
      <c r="B144" s="83"/>
      <c r="C144" s="98"/>
      <c r="D144" s="45" t="s">
        <v>80</v>
      </c>
      <c r="E144" s="44"/>
      <c r="F144" s="44"/>
      <c r="G144" s="136"/>
      <c r="H144" s="58"/>
      <c r="I144" s="58"/>
      <c r="J144" s="58"/>
      <c r="K144" s="170"/>
      <c r="L144" s="85"/>
    </row>
    <row r="145" spans="1:12" x14ac:dyDescent="0.25">
      <c r="A145" s="21"/>
      <c r="B145" s="84"/>
      <c r="C145" s="98"/>
      <c r="D145" s="46" t="str">
        <f>IF(ISBLANK(G145),"",IF(F145="A",4,IF(F145="B",3,IF(F145="C",2,1))))</f>
        <v/>
      </c>
      <c r="E145" s="4" t="s">
        <v>81</v>
      </c>
      <c r="F145" s="8" t="s">
        <v>3</v>
      </c>
      <c r="G145" s="161"/>
      <c r="H145" s="22" t="s">
        <v>154</v>
      </c>
      <c r="I145" s="23" t="s">
        <v>154</v>
      </c>
      <c r="J145" s="34"/>
      <c r="K145" s="196"/>
      <c r="L145" s="85"/>
    </row>
    <row r="146" spans="1:12" x14ac:dyDescent="0.25">
      <c r="A146" s="21"/>
      <c r="B146" s="84"/>
      <c r="C146" s="98"/>
      <c r="D146" s="46" t="str">
        <f>IF(ISBLANK(G146),"",IF(F146="A",4,IF(F146="B",3,IF(F146="C",2,1))))</f>
        <v/>
      </c>
      <c r="E146" s="6" t="s">
        <v>82</v>
      </c>
      <c r="F146" s="10" t="s">
        <v>8</v>
      </c>
      <c r="G146" s="160"/>
      <c r="H146" s="15"/>
      <c r="I146" s="16"/>
      <c r="J146" s="35" t="s">
        <v>154</v>
      </c>
      <c r="K146" s="198"/>
      <c r="L146" s="85"/>
    </row>
    <row r="147" spans="1:12" x14ac:dyDescent="0.25">
      <c r="A147" s="2"/>
      <c r="B147" s="83"/>
      <c r="C147" s="98"/>
      <c r="D147" s="45" t="s">
        <v>83</v>
      </c>
      <c r="E147" s="44"/>
      <c r="F147" s="44"/>
      <c r="G147" s="136"/>
      <c r="H147" s="58"/>
      <c r="I147" s="58"/>
      <c r="J147" s="58"/>
      <c r="K147" s="170"/>
      <c r="L147" s="85"/>
    </row>
    <row r="148" spans="1:12" x14ac:dyDescent="0.25">
      <c r="A148" s="21"/>
      <c r="B148" s="84"/>
      <c r="C148" s="98"/>
      <c r="D148" s="46" t="str">
        <f>IF(ISBLANK(G148),"",IF(F148="A",4,IF(F148="B",3,IF(F148="C",2,1))))</f>
        <v/>
      </c>
      <c r="E148" s="4" t="s">
        <v>84</v>
      </c>
      <c r="F148" s="8" t="s">
        <v>6</v>
      </c>
      <c r="G148" s="161"/>
      <c r="H148" s="22" t="s">
        <v>154</v>
      </c>
      <c r="I148" s="23"/>
      <c r="J148" s="34"/>
      <c r="K148" s="196"/>
      <c r="L148" s="85"/>
    </row>
    <row r="149" spans="1:12" ht="15.75" customHeight="1" x14ac:dyDescent="0.25">
      <c r="A149" s="21"/>
      <c r="B149" s="84"/>
      <c r="C149" s="98"/>
      <c r="D149" s="46" t="str">
        <f t="shared" ref="D149:D151" si="23">IF(ISBLANK(G149),"",IF(F149="A",4,IF(F149="B",3,IF(F149="C",2,1))))</f>
        <v/>
      </c>
      <c r="E149" s="5" t="s">
        <v>85</v>
      </c>
      <c r="F149" s="9" t="s">
        <v>11</v>
      </c>
      <c r="G149" s="158"/>
      <c r="H149" s="12"/>
      <c r="I149" s="13" t="s">
        <v>154</v>
      </c>
      <c r="J149" s="30"/>
      <c r="K149" s="197"/>
      <c r="L149" s="85"/>
    </row>
    <row r="150" spans="1:12" ht="31.5" x14ac:dyDescent="0.25">
      <c r="A150" s="21"/>
      <c r="B150" s="84"/>
      <c r="C150" s="98"/>
      <c r="D150" s="46" t="str">
        <f t="shared" si="23"/>
        <v/>
      </c>
      <c r="E150" s="5" t="s">
        <v>86</v>
      </c>
      <c r="F150" s="9" t="s">
        <v>11</v>
      </c>
      <c r="G150" s="158"/>
      <c r="H150" s="12"/>
      <c r="I150" s="13" t="s">
        <v>154</v>
      </c>
      <c r="J150" s="30"/>
      <c r="K150" s="197"/>
      <c r="L150" s="85"/>
    </row>
    <row r="151" spans="1:12" x14ac:dyDescent="0.25">
      <c r="A151" s="21"/>
      <c r="B151" s="84"/>
      <c r="C151" s="98"/>
      <c r="D151" s="46" t="str">
        <f t="shared" si="23"/>
        <v/>
      </c>
      <c r="E151" s="6" t="s">
        <v>79</v>
      </c>
      <c r="F151" s="10" t="s">
        <v>8</v>
      </c>
      <c r="G151" s="160"/>
      <c r="H151" s="15"/>
      <c r="I151" s="16"/>
      <c r="J151" s="35" t="s">
        <v>154</v>
      </c>
      <c r="K151" s="198"/>
      <c r="L151" s="85"/>
    </row>
    <row r="152" spans="1:12" x14ac:dyDescent="0.25">
      <c r="A152" s="2"/>
      <c r="B152" s="83"/>
      <c r="C152" s="98"/>
      <c r="D152" s="45" t="s">
        <v>87</v>
      </c>
      <c r="E152" s="44"/>
      <c r="F152" s="44"/>
      <c r="G152" s="136"/>
      <c r="H152" s="58"/>
      <c r="I152" s="58"/>
      <c r="J152" s="58"/>
      <c r="K152" s="170"/>
      <c r="L152" s="85"/>
    </row>
    <row r="153" spans="1:12" x14ac:dyDescent="0.25">
      <c r="A153" s="21"/>
      <c r="B153" s="84"/>
      <c r="C153" s="98"/>
      <c r="D153" s="46" t="str">
        <f>IF(ISBLANK(G153),"",IF(F153="A",4,IF(F153="B",3,IF(F153="C",2,1))))</f>
        <v/>
      </c>
      <c r="E153" s="4" t="s">
        <v>2</v>
      </c>
      <c r="F153" s="8" t="s">
        <v>3</v>
      </c>
      <c r="G153" s="161"/>
      <c r="H153" s="22"/>
      <c r="I153" s="23"/>
      <c r="J153" s="34"/>
      <c r="K153" s="196"/>
      <c r="L153" s="85"/>
    </row>
    <row r="154" spans="1:12" x14ac:dyDescent="0.25">
      <c r="A154" s="21"/>
      <c r="B154" s="84"/>
      <c r="C154" s="98"/>
      <c r="D154" s="46" t="str">
        <f t="shared" ref="D154:D157" si="24">IF(ISBLANK(G154),"",IF(F154="A",4,IF(F154="B",3,IF(F154="C",2,1))))</f>
        <v/>
      </c>
      <c r="E154" s="5" t="s">
        <v>88</v>
      </c>
      <c r="F154" s="9" t="s">
        <v>6</v>
      </c>
      <c r="G154" s="158"/>
      <c r="H154" s="12" t="s">
        <v>154</v>
      </c>
      <c r="I154" s="13"/>
      <c r="J154" s="30"/>
      <c r="K154" s="197"/>
      <c r="L154" s="85"/>
    </row>
    <row r="155" spans="1:12" x14ac:dyDescent="0.25">
      <c r="A155" s="21"/>
      <c r="B155" s="84"/>
      <c r="C155" s="98"/>
      <c r="D155" s="46" t="str">
        <f t="shared" si="24"/>
        <v/>
      </c>
      <c r="E155" s="5" t="s">
        <v>18</v>
      </c>
      <c r="F155" s="9" t="s">
        <v>11</v>
      </c>
      <c r="G155" s="158"/>
      <c r="H155" s="12"/>
      <c r="I155" s="13" t="s">
        <v>154</v>
      </c>
      <c r="J155" s="30"/>
      <c r="K155" s="197"/>
      <c r="L155" s="85"/>
    </row>
    <row r="156" spans="1:12" x14ac:dyDescent="0.25">
      <c r="A156" s="21"/>
      <c r="B156" s="84"/>
      <c r="C156" s="98"/>
      <c r="D156" s="46" t="str">
        <f t="shared" si="24"/>
        <v/>
      </c>
      <c r="E156" s="5" t="s">
        <v>89</v>
      </c>
      <c r="F156" s="9" t="s">
        <v>8</v>
      </c>
      <c r="G156" s="158"/>
      <c r="H156" s="12"/>
      <c r="I156" s="13"/>
      <c r="J156" s="30" t="s">
        <v>154</v>
      </c>
      <c r="K156" s="197"/>
      <c r="L156" s="85"/>
    </row>
    <row r="157" spans="1:12" x14ac:dyDescent="0.25">
      <c r="A157" s="21"/>
      <c r="B157" s="84"/>
      <c r="C157" s="98"/>
      <c r="D157" s="46" t="str">
        <f t="shared" si="24"/>
        <v/>
      </c>
      <c r="E157" s="6" t="s">
        <v>90</v>
      </c>
      <c r="F157" s="10" t="s">
        <v>8</v>
      </c>
      <c r="G157" s="160"/>
      <c r="H157" s="15"/>
      <c r="I157" s="16"/>
      <c r="J157" s="35" t="s">
        <v>154</v>
      </c>
      <c r="K157" s="198"/>
      <c r="L157" s="85"/>
    </row>
    <row r="158" spans="1:12" x14ac:dyDescent="0.25">
      <c r="A158" s="2"/>
      <c r="B158" s="83"/>
      <c r="C158" s="98"/>
      <c r="D158" s="45" t="s">
        <v>91</v>
      </c>
      <c r="E158" s="44"/>
      <c r="F158" s="44"/>
      <c r="G158" s="136"/>
      <c r="H158" s="58"/>
      <c r="I158" s="58"/>
      <c r="J158" s="58"/>
      <c r="K158" s="170"/>
      <c r="L158" s="85"/>
    </row>
    <row r="159" spans="1:12" x14ac:dyDescent="0.25">
      <c r="A159" s="21"/>
      <c r="B159" s="84"/>
      <c r="C159" s="98"/>
      <c r="D159" s="46" t="str">
        <f>IF(ISBLANK(G159),"",IF(F159="A",4,IF(F159="B",3,IF(F159="C",2,1))))</f>
        <v/>
      </c>
      <c r="E159" s="4" t="s">
        <v>92</v>
      </c>
      <c r="F159" s="8" t="s">
        <v>3</v>
      </c>
      <c r="G159" s="161"/>
      <c r="H159" s="22" t="s">
        <v>154</v>
      </c>
      <c r="I159" s="23" t="s">
        <v>154</v>
      </c>
      <c r="J159" s="34"/>
      <c r="K159" s="196"/>
      <c r="L159" s="85"/>
    </row>
    <row r="160" spans="1:12" x14ac:dyDescent="0.25">
      <c r="A160" s="21"/>
      <c r="B160" s="84"/>
      <c r="C160" s="98"/>
      <c r="D160" s="46" t="str">
        <f>IF(ISBLANK(G160),"",IF(F160="A",4,IF(F160="B",3,IF(F160="C",2,1))))</f>
        <v/>
      </c>
      <c r="E160" s="6" t="s">
        <v>93</v>
      </c>
      <c r="F160" s="10" t="s">
        <v>8</v>
      </c>
      <c r="G160" s="160"/>
      <c r="H160" s="15"/>
      <c r="I160" s="16"/>
      <c r="J160" s="35" t="s">
        <v>154</v>
      </c>
      <c r="K160" s="198"/>
      <c r="L160" s="85"/>
    </row>
    <row r="161" spans="1:12" x14ac:dyDescent="0.25">
      <c r="A161" s="2"/>
      <c r="B161" s="83"/>
      <c r="C161" s="98"/>
      <c r="D161" s="45" t="s">
        <v>94</v>
      </c>
      <c r="E161" s="44"/>
      <c r="F161" s="44"/>
      <c r="G161" s="136"/>
      <c r="H161" s="58"/>
      <c r="I161" s="58"/>
      <c r="J161" s="58"/>
      <c r="K161" s="170"/>
      <c r="L161" s="85"/>
    </row>
    <row r="162" spans="1:12" x14ac:dyDescent="0.25">
      <c r="A162" s="21"/>
      <c r="B162" s="84"/>
      <c r="C162" s="98"/>
      <c r="D162" s="46" t="str">
        <f>IF(ISBLANK(G162),"",IF(F162="A",4,IF(F162="B",3,IF(F162="C",2,1))))</f>
        <v/>
      </c>
      <c r="E162" s="4" t="s">
        <v>95</v>
      </c>
      <c r="F162" s="8" t="s">
        <v>3</v>
      </c>
      <c r="G162" s="161"/>
      <c r="H162" s="22" t="s">
        <v>154</v>
      </c>
      <c r="I162" s="23" t="s">
        <v>154</v>
      </c>
      <c r="J162" s="34"/>
      <c r="K162" s="196"/>
      <c r="L162" s="85"/>
    </row>
    <row r="163" spans="1:12" x14ac:dyDescent="0.25">
      <c r="A163" s="21"/>
      <c r="B163" s="84"/>
      <c r="C163" s="98"/>
      <c r="D163" s="46" t="str">
        <f>IF(ISBLANK(G163),"",IF(F163="A",4,IF(F163="B",3,IF(F163="C",2,1))))</f>
        <v/>
      </c>
      <c r="E163" s="6" t="s">
        <v>96</v>
      </c>
      <c r="F163" s="10" t="s">
        <v>8</v>
      </c>
      <c r="G163" s="160"/>
      <c r="H163" s="15"/>
      <c r="I163" s="16"/>
      <c r="J163" s="35" t="s">
        <v>154</v>
      </c>
      <c r="K163" s="198"/>
      <c r="L163" s="85"/>
    </row>
    <row r="164" spans="1:12" x14ac:dyDescent="0.25">
      <c r="A164" s="2"/>
      <c r="B164" s="83"/>
      <c r="C164" s="98"/>
      <c r="D164" s="45" t="s">
        <v>97</v>
      </c>
      <c r="E164" s="44"/>
      <c r="F164" s="44"/>
      <c r="G164" s="136"/>
      <c r="H164" s="58"/>
      <c r="I164" s="58"/>
      <c r="J164" s="58"/>
      <c r="K164" s="170"/>
      <c r="L164" s="85"/>
    </row>
    <row r="165" spans="1:12" x14ac:dyDescent="0.25">
      <c r="A165" s="21"/>
      <c r="B165" s="84"/>
      <c r="C165" s="98"/>
      <c r="D165" s="46" t="str">
        <f>IF(ISBLANK(G165),"",IF(F165="A",4,IF(F165="B",3,IF(F165="C",2,1))))</f>
        <v/>
      </c>
      <c r="E165" s="4" t="s">
        <v>2</v>
      </c>
      <c r="F165" s="8" t="s">
        <v>3</v>
      </c>
      <c r="G165" s="161"/>
      <c r="H165" s="22"/>
      <c r="I165" s="23"/>
      <c r="J165" s="34"/>
      <c r="K165" s="196"/>
      <c r="L165" s="85"/>
    </row>
    <row r="166" spans="1:12" x14ac:dyDescent="0.25">
      <c r="A166" s="21"/>
      <c r="B166" s="84"/>
      <c r="C166" s="98"/>
      <c r="D166" s="46" t="str">
        <f t="shared" ref="D166:D168" si="25">IF(ISBLANK(G166),"",IF(F166="A",4,IF(F166="B",3,IF(F166="C",2,1))))</f>
        <v/>
      </c>
      <c r="E166" s="5" t="s">
        <v>98</v>
      </c>
      <c r="F166" s="9" t="s">
        <v>6</v>
      </c>
      <c r="G166" s="158"/>
      <c r="H166" s="12" t="s">
        <v>154</v>
      </c>
      <c r="I166" s="13"/>
      <c r="J166" s="30"/>
      <c r="K166" s="197"/>
      <c r="L166" s="85"/>
    </row>
    <row r="167" spans="1:12" x14ac:dyDescent="0.25">
      <c r="A167" s="21"/>
      <c r="B167" s="84"/>
      <c r="C167" s="98"/>
      <c r="D167" s="46" t="str">
        <f t="shared" si="25"/>
        <v/>
      </c>
      <c r="E167" s="5" t="s">
        <v>99</v>
      </c>
      <c r="F167" s="9" t="s">
        <v>11</v>
      </c>
      <c r="G167" s="158"/>
      <c r="H167" s="12"/>
      <c r="I167" s="13" t="s">
        <v>154</v>
      </c>
      <c r="J167" s="30"/>
      <c r="K167" s="197"/>
      <c r="L167" s="85"/>
    </row>
    <row r="168" spans="1:12" x14ac:dyDescent="0.25">
      <c r="A168" s="21"/>
      <c r="B168" s="84"/>
      <c r="C168" s="98"/>
      <c r="D168" s="46" t="str">
        <f t="shared" si="25"/>
        <v/>
      </c>
      <c r="E168" s="6" t="s">
        <v>100</v>
      </c>
      <c r="F168" s="10" t="s">
        <v>8</v>
      </c>
      <c r="G168" s="160"/>
      <c r="H168" s="15"/>
      <c r="I168" s="16"/>
      <c r="J168" s="35" t="s">
        <v>154</v>
      </c>
      <c r="K168" s="198"/>
      <c r="L168" s="85"/>
    </row>
    <row r="169" spans="1:12" x14ac:dyDescent="0.25">
      <c r="A169" s="2"/>
      <c r="B169" s="83"/>
      <c r="C169" s="98"/>
      <c r="D169" s="45" t="s">
        <v>101</v>
      </c>
      <c r="E169" s="44"/>
      <c r="F169" s="44"/>
      <c r="G169" s="136"/>
      <c r="H169" s="58"/>
      <c r="I169" s="58"/>
      <c r="J169" s="58"/>
      <c r="K169" s="170"/>
      <c r="L169" s="85"/>
    </row>
    <row r="170" spans="1:12" x14ac:dyDescent="0.25">
      <c r="A170" s="21"/>
      <c r="B170" s="84"/>
      <c r="C170" s="98"/>
      <c r="D170" s="46" t="str">
        <f>IF(ISBLANK(G170),"",IF(F170="A",4,IF(F170="B",3,IF(F170="C",2,1))))</f>
        <v/>
      </c>
      <c r="E170" s="4" t="s">
        <v>2</v>
      </c>
      <c r="F170" s="8" t="s">
        <v>3</v>
      </c>
      <c r="G170" s="161"/>
      <c r="H170" s="22"/>
      <c r="I170" s="23"/>
      <c r="J170" s="34"/>
      <c r="K170" s="196"/>
      <c r="L170" s="85"/>
    </row>
    <row r="171" spans="1:12" x14ac:dyDescent="0.25">
      <c r="A171" s="21"/>
      <c r="B171" s="84"/>
      <c r="C171" s="98"/>
      <c r="D171" s="46" t="str">
        <f t="shared" ref="D171:D173" si="26">IF(ISBLANK(G171),"",IF(F171="A",4,IF(F171="B",3,IF(F171="C",2,1))))</f>
        <v/>
      </c>
      <c r="E171" s="5" t="s">
        <v>102</v>
      </c>
      <c r="F171" s="9" t="s">
        <v>6</v>
      </c>
      <c r="G171" s="158"/>
      <c r="H171" s="12" t="s">
        <v>154</v>
      </c>
      <c r="I171" s="13"/>
      <c r="J171" s="30"/>
      <c r="K171" s="197"/>
      <c r="L171" s="85"/>
    </row>
    <row r="172" spans="1:12" x14ac:dyDescent="0.25">
      <c r="A172" s="21"/>
      <c r="B172" s="84"/>
      <c r="C172" s="98"/>
      <c r="D172" s="46" t="str">
        <f t="shared" si="26"/>
        <v/>
      </c>
      <c r="E172" s="5" t="s">
        <v>103</v>
      </c>
      <c r="F172" s="9" t="s">
        <v>11</v>
      </c>
      <c r="G172" s="158"/>
      <c r="H172" s="12"/>
      <c r="I172" s="13" t="s">
        <v>154</v>
      </c>
      <c r="J172" s="30"/>
      <c r="K172" s="197"/>
      <c r="L172" s="85"/>
    </row>
    <row r="173" spans="1:12" x14ac:dyDescent="0.25">
      <c r="A173" s="21"/>
      <c r="B173" s="84"/>
      <c r="C173" s="98"/>
      <c r="D173" s="46" t="str">
        <f t="shared" si="26"/>
        <v/>
      </c>
      <c r="E173" s="6" t="s">
        <v>104</v>
      </c>
      <c r="F173" s="10" t="s">
        <v>8</v>
      </c>
      <c r="G173" s="160"/>
      <c r="H173" s="15"/>
      <c r="I173" s="16"/>
      <c r="J173" s="35" t="s">
        <v>154</v>
      </c>
      <c r="K173" s="198"/>
      <c r="L173" s="85"/>
    </row>
    <row r="174" spans="1:12" x14ac:dyDescent="0.25">
      <c r="A174" s="2"/>
      <c r="B174" s="83"/>
      <c r="C174" s="98"/>
      <c r="D174" s="45" t="s">
        <v>105</v>
      </c>
      <c r="E174" s="44"/>
      <c r="F174" s="44"/>
      <c r="G174" s="136"/>
      <c r="H174" s="58"/>
      <c r="I174" s="58"/>
      <c r="J174" s="58"/>
      <c r="K174" s="170"/>
      <c r="L174" s="85"/>
    </row>
    <row r="175" spans="1:12" x14ac:dyDescent="0.25">
      <c r="A175" s="21"/>
      <c r="B175" s="84"/>
      <c r="C175" s="98"/>
      <c r="D175" s="46" t="str">
        <f>IF(ISBLANK(G175),"",IF(F175="A",4,IF(F175="B",3,IF(F175="C",2,1))))</f>
        <v/>
      </c>
      <c r="E175" s="4" t="s">
        <v>2</v>
      </c>
      <c r="F175" s="8" t="s">
        <v>3</v>
      </c>
      <c r="G175" s="161"/>
      <c r="H175" s="22"/>
      <c r="I175" s="23"/>
      <c r="J175" s="34"/>
      <c r="K175" s="196"/>
      <c r="L175" s="85"/>
    </row>
    <row r="176" spans="1:12" x14ac:dyDescent="0.25">
      <c r="A176" s="21"/>
      <c r="B176" s="84"/>
      <c r="C176" s="98"/>
      <c r="D176" s="46" t="str">
        <f t="shared" ref="D176:D177" si="27">IF(ISBLANK(G176),"",IF(F176="A",4,IF(F176="B",3,IF(F176="C",2,1))))</f>
        <v/>
      </c>
      <c r="E176" s="5" t="s">
        <v>106</v>
      </c>
      <c r="F176" s="9" t="s">
        <v>6</v>
      </c>
      <c r="G176" s="158"/>
      <c r="H176" s="12" t="s">
        <v>154</v>
      </c>
      <c r="I176" s="13" t="s">
        <v>154</v>
      </c>
      <c r="J176" s="30"/>
      <c r="K176" s="197"/>
      <c r="L176" s="85"/>
    </row>
    <row r="177" spans="1:12" x14ac:dyDescent="0.25">
      <c r="A177" s="21"/>
      <c r="B177" s="84"/>
      <c r="C177" s="98"/>
      <c r="D177" s="46" t="str">
        <f t="shared" si="27"/>
        <v/>
      </c>
      <c r="E177" s="6" t="s">
        <v>107</v>
      </c>
      <c r="F177" s="10" t="s">
        <v>8</v>
      </c>
      <c r="G177" s="160"/>
      <c r="H177" s="15"/>
      <c r="I177" s="16"/>
      <c r="J177" s="35" t="s">
        <v>154</v>
      </c>
      <c r="K177" s="198"/>
      <c r="L177" s="85"/>
    </row>
    <row r="178" spans="1:12" x14ac:dyDescent="0.25">
      <c r="A178" s="21"/>
      <c r="B178" s="84"/>
      <c r="C178" s="98"/>
      <c r="D178" s="48"/>
      <c r="E178" s="54"/>
      <c r="F178" s="55"/>
      <c r="G178" s="134"/>
      <c r="H178" s="53"/>
      <c r="I178" s="53"/>
      <c r="J178" s="53"/>
      <c r="K178" s="164"/>
      <c r="L178" s="85"/>
    </row>
    <row r="179" spans="1:12" ht="3.95" customHeight="1" x14ac:dyDescent="0.25">
      <c r="A179" s="21"/>
      <c r="B179" s="84"/>
      <c r="C179" s="110"/>
      <c r="D179" s="88"/>
      <c r="E179" s="104"/>
      <c r="F179" s="105"/>
      <c r="G179" s="103"/>
      <c r="H179" s="103"/>
      <c r="I179" s="103"/>
      <c r="J179" s="103"/>
      <c r="K179" s="165"/>
      <c r="L179" s="85"/>
    </row>
    <row r="180" spans="1:12" x14ac:dyDescent="0.25">
      <c r="A180" s="2"/>
      <c r="B180" s="83"/>
      <c r="C180" s="100" t="s">
        <v>108</v>
      </c>
      <c r="D180" s="42"/>
      <c r="E180" s="42"/>
      <c r="F180" s="49"/>
      <c r="G180" s="133"/>
      <c r="H180" s="43"/>
      <c r="I180" s="43"/>
      <c r="J180" s="43"/>
      <c r="K180" s="166"/>
      <c r="L180" s="85"/>
    </row>
    <row r="181" spans="1:12" x14ac:dyDescent="0.25">
      <c r="A181" s="2"/>
      <c r="B181" s="83"/>
      <c r="C181" s="98" t="str">
        <f>IF(COUNTA(G182:G190)&gt;0,SUM(D182:D190)/COUNTA(G182:G190),"n.A.")</f>
        <v>n.A.</v>
      </c>
      <c r="D181" s="45" t="s">
        <v>109</v>
      </c>
      <c r="E181" s="44"/>
      <c r="F181" s="57"/>
      <c r="G181" s="135"/>
      <c r="H181" s="56"/>
      <c r="I181" s="56"/>
      <c r="J181" s="56"/>
      <c r="K181" s="169"/>
      <c r="L181" s="85"/>
    </row>
    <row r="182" spans="1:12" x14ac:dyDescent="0.25">
      <c r="A182" s="21"/>
      <c r="B182" s="84"/>
      <c r="C182" s="98">
        <f>COUNTA(G182)</f>
        <v>0</v>
      </c>
      <c r="D182" s="46" t="str">
        <f>IF(ISBLANK(G182),"",IF(F182="A",4,IF(F182="B",3,IF(F182="C",2,1))))</f>
        <v/>
      </c>
      <c r="E182" s="4" t="s">
        <v>110</v>
      </c>
      <c r="F182" s="8" t="s">
        <v>3</v>
      </c>
      <c r="G182" s="161"/>
      <c r="H182" s="22"/>
      <c r="I182" s="23"/>
      <c r="J182" s="34"/>
      <c r="K182" s="196"/>
      <c r="L182" s="85"/>
    </row>
    <row r="183" spans="1:12" ht="31.5" x14ac:dyDescent="0.25">
      <c r="A183" s="21"/>
      <c r="B183" s="84"/>
      <c r="C183" s="98">
        <f>COUNTA(G183,G187,G188)</f>
        <v>0</v>
      </c>
      <c r="D183" s="46" t="str">
        <f t="shared" ref="D183:D185" si="28">IF(ISBLANK(G183),"",IF(F183="A",4,IF(F183="B",3,IF(F183="C",2,1))))</f>
        <v/>
      </c>
      <c r="E183" s="5" t="s">
        <v>111</v>
      </c>
      <c r="F183" s="9" t="s">
        <v>6</v>
      </c>
      <c r="G183" s="158"/>
      <c r="H183" s="12" t="s">
        <v>154</v>
      </c>
      <c r="I183" s="13"/>
      <c r="J183" s="30"/>
      <c r="K183" s="197"/>
      <c r="L183" s="85"/>
    </row>
    <row r="184" spans="1:12" x14ac:dyDescent="0.25">
      <c r="A184" s="21"/>
      <c r="B184" s="84"/>
      <c r="C184" s="98">
        <f>COUNTA(G189,G184)</f>
        <v>0</v>
      </c>
      <c r="D184" s="46" t="str">
        <f t="shared" si="28"/>
        <v/>
      </c>
      <c r="E184" s="5" t="s">
        <v>112</v>
      </c>
      <c r="F184" s="9" t="s">
        <v>11</v>
      </c>
      <c r="G184" s="158"/>
      <c r="H184" s="12"/>
      <c r="I184" s="13" t="s">
        <v>154</v>
      </c>
      <c r="J184" s="30"/>
      <c r="K184" s="197"/>
      <c r="L184" s="85"/>
    </row>
    <row r="185" spans="1:12" x14ac:dyDescent="0.25">
      <c r="A185" s="21"/>
      <c r="B185" s="84"/>
      <c r="C185" s="98">
        <f>COUNTA(G185,G190)</f>
        <v>0</v>
      </c>
      <c r="D185" s="46" t="str">
        <f t="shared" si="28"/>
        <v/>
      </c>
      <c r="E185" s="6" t="s">
        <v>113</v>
      </c>
      <c r="F185" s="10" t="s">
        <v>8</v>
      </c>
      <c r="G185" s="160"/>
      <c r="H185" s="15"/>
      <c r="I185" s="16"/>
      <c r="J185" s="35" t="s">
        <v>154</v>
      </c>
      <c r="K185" s="198"/>
      <c r="L185" s="85"/>
    </row>
    <row r="186" spans="1:12" x14ac:dyDescent="0.25">
      <c r="A186" s="2"/>
      <c r="B186" s="83"/>
      <c r="C186" s="98"/>
      <c r="D186" s="45" t="s">
        <v>114</v>
      </c>
      <c r="E186" s="44"/>
      <c r="F186" s="44"/>
      <c r="G186" s="136"/>
      <c r="H186" s="58"/>
      <c r="I186" s="58"/>
      <c r="J186" s="58"/>
      <c r="K186" s="170"/>
      <c r="L186" s="85"/>
    </row>
    <row r="187" spans="1:12" x14ac:dyDescent="0.25">
      <c r="A187" s="21"/>
      <c r="B187" s="84"/>
      <c r="C187" s="98"/>
      <c r="D187" s="46" t="str">
        <f>IF(ISBLANK(G187),"",IF(F187="A",4,IF(F187="B",3,IF(F187="C",2,1))))</f>
        <v/>
      </c>
      <c r="E187" s="4" t="s">
        <v>115</v>
      </c>
      <c r="F187" s="8" t="s">
        <v>6</v>
      </c>
      <c r="G187" s="161"/>
      <c r="H187" s="22"/>
      <c r="I187" s="23"/>
      <c r="J187" s="34"/>
      <c r="K187" s="201"/>
      <c r="L187" s="85"/>
    </row>
    <row r="188" spans="1:12" x14ac:dyDescent="0.25">
      <c r="A188" s="21"/>
      <c r="B188" s="84"/>
      <c r="C188" s="98"/>
      <c r="D188" s="46" t="str">
        <f t="shared" ref="D188:D190" si="29">IF(ISBLANK(G188),"",IF(F188="A",4,IF(F188="B",3,IF(F188="C",2,1))))</f>
        <v/>
      </c>
      <c r="E188" s="5" t="s">
        <v>116</v>
      </c>
      <c r="F188" s="9" t="s">
        <v>6</v>
      </c>
      <c r="G188" s="158"/>
      <c r="H188" s="12" t="s">
        <v>154</v>
      </c>
      <c r="I188" s="13"/>
      <c r="J188" s="30"/>
      <c r="K188" s="202"/>
      <c r="L188" s="85"/>
    </row>
    <row r="189" spans="1:12" x14ac:dyDescent="0.25">
      <c r="A189" s="21"/>
      <c r="B189" s="84"/>
      <c r="C189" s="98"/>
      <c r="D189" s="46" t="str">
        <f t="shared" si="29"/>
        <v/>
      </c>
      <c r="E189" s="5" t="s">
        <v>117</v>
      </c>
      <c r="F189" s="9" t="s">
        <v>11</v>
      </c>
      <c r="G189" s="158"/>
      <c r="H189" s="12"/>
      <c r="I189" s="13" t="s">
        <v>154</v>
      </c>
      <c r="J189" s="30"/>
      <c r="K189" s="202"/>
      <c r="L189" s="85"/>
    </row>
    <row r="190" spans="1:12" x14ac:dyDescent="0.25">
      <c r="A190" s="21"/>
      <c r="B190" s="84"/>
      <c r="C190" s="98"/>
      <c r="D190" s="46" t="str">
        <f t="shared" si="29"/>
        <v/>
      </c>
      <c r="E190" s="6" t="s">
        <v>118</v>
      </c>
      <c r="F190" s="10" t="s">
        <v>8</v>
      </c>
      <c r="G190" s="160"/>
      <c r="H190" s="15"/>
      <c r="I190" s="16"/>
      <c r="J190" s="35" t="s">
        <v>154</v>
      </c>
      <c r="K190" s="203"/>
      <c r="L190" s="85"/>
    </row>
    <row r="191" spans="1:12" x14ac:dyDescent="0.25">
      <c r="A191" s="21"/>
      <c r="B191" s="84"/>
      <c r="C191" s="98"/>
      <c r="D191" s="48"/>
      <c r="E191" s="59"/>
      <c r="F191" s="60"/>
      <c r="G191" s="134"/>
      <c r="H191" s="53"/>
      <c r="I191" s="53"/>
      <c r="J191" s="53"/>
      <c r="K191" s="171"/>
      <c r="L191" s="85"/>
    </row>
    <row r="192" spans="1:12" ht="3.95" customHeight="1" x14ac:dyDescent="0.25">
      <c r="A192" s="21"/>
      <c r="B192" s="84"/>
      <c r="C192" s="110"/>
      <c r="D192" s="88"/>
      <c r="E192" s="104"/>
      <c r="F192" s="89"/>
      <c r="G192" s="103"/>
      <c r="H192" s="103"/>
      <c r="I192" s="103"/>
      <c r="J192" s="103"/>
      <c r="K192" s="165"/>
      <c r="L192" s="85"/>
    </row>
    <row r="193" spans="1:12" x14ac:dyDescent="0.25">
      <c r="A193" s="2"/>
      <c r="B193" s="83"/>
      <c r="C193" s="100" t="s">
        <v>119</v>
      </c>
      <c r="D193" s="49"/>
      <c r="E193" s="42"/>
      <c r="F193" s="49"/>
      <c r="G193" s="133"/>
      <c r="H193" s="43"/>
      <c r="I193" s="43"/>
      <c r="J193" s="43"/>
      <c r="K193" s="166"/>
      <c r="L193" s="85"/>
    </row>
    <row r="194" spans="1:12" x14ac:dyDescent="0.25">
      <c r="A194" s="21"/>
      <c r="B194" s="84"/>
      <c r="C194" s="98" t="e">
        <f>SUM(D194:D197)/COUNTA(G194:G197)</f>
        <v>#DIV/0!</v>
      </c>
      <c r="D194" s="46" t="str">
        <f>IF(ISBLANK(G194),"",IF(F194="A",4,IF(F194="B",3,IF(F194="C",2,1))))</f>
        <v/>
      </c>
      <c r="E194" s="4" t="s">
        <v>120</v>
      </c>
      <c r="F194" s="8" t="s">
        <v>3</v>
      </c>
      <c r="G194" s="157"/>
      <c r="H194" s="40"/>
      <c r="I194" s="41"/>
      <c r="J194" s="34"/>
      <c r="K194" s="196"/>
      <c r="L194" s="85"/>
    </row>
    <row r="195" spans="1:12" x14ac:dyDescent="0.25">
      <c r="A195" s="21"/>
      <c r="B195" s="84"/>
      <c r="C195" s="98"/>
      <c r="D195" s="46" t="str">
        <f t="shared" ref="D195:D197" si="30">IF(ISBLANK(G195),"",IF(F195="A",4,IF(F195="B",3,IF(F195="C",2,1))))</f>
        <v/>
      </c>
      <c r="E195" s="5" t="s">
        <v>121</v>
      </c>
      <c r="F195" s="9" t="s">
        <v>6</v>
      </c>
      <c r="G195" s="158"/>
      <c r="H195" s="12" t="s">
        <v>154</v>
      </c>
      <c r="I195" s="13"/>
      <c r="J195" s="30"/>
      <c r="K195" s="197"/>
      <c r="L195" s="85"/>
    </row>
    <row r="196" spans="1:12" x14ac:dyDescent="0.25">
      <c r="A196" s="21"/>
      <c r="B196" s="84"/>
      <c r="C196" s="98"/>
      <c r="D196" s="46" t="str">
        <f t="shared" si="30"/>
        <v/>
      </c>
      <c r="E196" s="5" t="s">
        <v>122</v>
      </c>
      <c r="F196" s="9" t="s">
        <v>11</v>
      </c>
      <c r="G196" s="158"/>
      <c r="H196" s="12"/>
      <c r="I196" s="13" t="s">
        <v>154</v>
      </c>
      <c r="J196" s="30"/>
      <c r="K196" s="197"/>
      <c r="L196" s="85"/>
    </row>
    <row r="197" spans="1:12" ht="31.5" x14ac:dyDescent="0.25">
      <c r="A197" s="21"/>
      <c r="B197" s="84"/>
      <c r="C197" s="98"/>
      <c r="D197" s="46" t="str">
        <f t="shared" si="30"/>
        <v/>
      </c>
      <c r="E197" s="25" t="s">
        <v>123</v>
      </c>
      <c r="F197" s="26" t="s">
        <v>8</v>
      </c>
      <c r="G197" s="162"/>
      <c r="H197" s="27"/>
      <c r="I197" s="28"/>
      <c r="J197" s="36" t="s">
        <v>154</v>
      </c>
      <c r="K197" s="199"/>
      <c r="L197" s="85"/>
    </row>
    <row r="198" spans="1:12" x14ac:dyDescent="0.25">
      <c r="A198" s="21"/>
      <c r="B198" s="84"/>
      <c r="C198" s="98"/>
      <c r="D198" s="48"/>
      <c r="E198" s="61"/>
      <c r="F198" s="62"/>
      <c r="G198" s="133"/>
      <c r="H198" s="43"/>
      <c r="I198" s="43"/>
      <c r="J198" s="43"/>
      <c r="K198" s="164"/>
      <c r="L198" s="85"/>
    </row>
    <row r="199" spans="1:12" ht="3.95" customHeight="1" x14ac:dyDescent="0.25">
      <c r="A199" s="2"/>
      <c r="B199" s="83"/>
      <c r="C199" s="110"/>
      <c r="D199" s="88"/>
      <c r="E199" s="90"/>
      <c r="F199" s="88"/>
      <c r="G199" s="103"/>
      <c r="H199" s="103"/>
      <c r="I199" s="103"/>
      <c r="J199" s="103"/>
      <c r="K199" s="165"/>
      <c r="L199" s="85"/>
    </row>
    <row r="200" spans="1:12" x14ac:dyDescent="0.25">
      <c r="A200" s="2"/>
      <c r="B200" s="83"/>
      <c r="C200" s="100" t="s">
        <v>124</v>
      </c>
      <c r="D200" s="42"/>
      <c r="E200" s="42"/>
      <c r="F200" s="49"/>
      <c r="G200" s="133"/>
      <c r="H200" s="43"/>
      <c r="I200" s="43"/>
      <c r="J200" s="43"/>
      <c r="K200" s="166"/>
      <c r="L200" s="85"/>
    </row>
    <row r="201" spans="1:12" x14ac:dyDescent="0.25">
      <c r="A201" s="2"/>
      <c r="B201" s="83"/>
      <c r="C201" s="98" t="str">
        <f>IF(COUNTA(G202:G226)&gt;0,SUM(D202:D226)/COUNTA(G202:G226),"n.A.")</f>
        <v>n.A.</v>
      </c>
      <c r="D201" s="45" t="s">
        <v>125</v>
      </c>
      <c r="E201" s="44"/>
      <c r="F201" s="51"/>
      <c r="G201" s="133"/>
      <c r="H201" s="43"/>
      <c r="I201" s="43"/>
      <c r="J201" s="43"/>
      <c r="K201" s="167"/>
      <c r="L201" s="85"/>
    </row>
    <row r="202" spans="1:12" x14ac:dyDescent="0.25">
      <c r="A202" s="21"/>
      <c r="B202" s="84"/>
      <c r="C202" s="98">
        <f>COUNTA(G202,G207,G211,G222)</f>
        <v>0</v>
      </c>
      <c r="D202" s="46" t="str">
        <f>IF(ISBLANK(G202),"",IF(F202="A",4,IF(F202="B",3,IF(F202="C",2,1))))</f>
        <v/>
      </c>
      <c r="E202" s="4" t="s">
        <v>126</v>
      </c>
      <c r="F202" s="8" t="s">
        <v>3</v>
      </c>
      <c r="G202" s="157"/>
      <c r="H202" s="40"/>
      <c r="I202" s="41"/>
      <c r="J202" s="34"/>
      <c r="K202" s="196"/>
      <c r="L202" s="85"/>
    </row>
    <row r="203" spans="1:12" x14ac:dyDescent="0.25">
      <c r="A203" s="21"/>
      <c r="B203" s="84"/>
      <c r="C203" s="98">
        <f>COUNTA(G203,G208,G212,G215,G219,G223,G225)</f>
        <v>0</v>
      </c>
      <c r="D203" s="46" t="str">
        <f t="shared" ref="D203:D205" si="31">IF(ISBLANK(G203),"",IF(F203="A",4,IF(F203="B",3,IF(F203="C",2,1))))</f>
        <v/>
      </c>
      <c r="E203" s="5" t="s">
        <v>127</v>
      </c>
      <c r="F203" s="9" t="s">
        <v>6</v>
      </c>
      <c r="G203" s="158"/>
      <c r="H203" s="12" t="s">
        <v>154</v>
      </c>
      <c r="I203" s="13"/>
      <c r="J203" s="30"/>
      <c r="K203" s="197"/>
      <c r="L203" s="85"/>
    </row>
    <row r="204" spans="1:12" x14ac:dyDescent="0.25">
      <c r="A204" s="21"/>
      <c r="B204" s="84"/>
      <c r="C204" s="98">
        <f>COUNTA(G204,G216,G220,G223,G226)</f>
        <v>0</v>
      </c>
      <c r="D204" s="46" t="str">
        <f t="shared" si="31"/>
        <v/>
      </c>
      <c r="E204" s="5" t="s">
        <v>128</v>
      </c>
      <c r="F204" s="9" t="s">
        <v>11</v>
      </c>
      <c r="G204" s="158"/>
      <c r="H204" s="12"/>
      <c r="I204" s="13" t="s">
        <v>154</v>
      </c>
      <c r="J204" s="30"/>
      <c r="K204" s="197"/>
      <c r="L204" s="85"/>
    </row>
    <row r="205" spans="1:12" ht="31.5" x14ac:dyDescent="0.25">
      <c r="A205" s="21"/>
      <c r="B205" s="84"/>
      <c r="C205" s="98">
        <f>COUNTA(G205,G209,G213,G217,G220,G223,G226)</f>
        <v>0</v>
      </c>
      <c r="D205" s="46" t="str">
        <f t="shared" si="31"/>
        <v/>
      </c>
      <c r="E205" s="6" t="s">
        <v>129</v>
      </c>
      <c r="F205" s="10" t="s">
        <v>8</v>
      </c>
      <c r="G205" s="162"/>
      <c r="H205" s="27"/>
      <c r="I205" s="28"/>
      <c r="J205" s="36" t="s">
        <v>154</v>
      </c>
      <c r="K205" s="198"/>
      <c r="L205" s="85"/>
    </row>
    <row r="206" spans="1:12" x14ac:dyDescent="0.25">
      <c r="A206" s="2"/>
      <c r="B206" s="83"/>
      <c r="C206" s="98"/>
      <c r="D206" s="45" t="s">
        <v>130</v>
      </c>
      <c r="E206" s="44"/>
      <c r="F206" s="52"/>
      <c r="G206" s="133"/>
      <c r="H206" s="43"/>
      <c r="I206" s="43"/>
      <c r="J206" s="43"/>
      <c r="K206" s="167"/>
      <c r="L206" s="85"/>
    </row>
    <row r="207" spans="1:12" x14ac:dyDescent="0.25">
      <c r="A207" s="21"/>
      <c r="B207" s="84"/>
      <c r="C207" s="98"/>
      <c r="D207" s="46" t="str">
        <f>IF(ISBLANK(G207),"",IF(F207="A",4,IF(F207="B",3,IF(F207="C",2,1))))</f>
        <v/>
      </c>
      <c r="E207" s="4" t="s">
        <v>131</v>
      </c>
      <c r="F207" s="8" t="s">
        <v>3</v>
      </c>
      <c r="G207" s="157"/>
      <c r="H207" s="40"/>
      <c r="I207" s="41"/>
      <c r="J207" s="34"/>
      <c r="K207" s="196"/>
      <c r="L207" s="85"/>
    </row>
    <row r="208" spans="1:12" ht="31.5" x14ac:dyDescent="0.25">
      <c r="A208" s="21"/>
      <c r="B208" s="84"/>
      <c r="C208" s="98"/>
      <c r="D208" s="46" t="str">
        <f t="shared" ref="D208:D209" si="32">IF(ISBLANK(G208),"",IF(F208="A",4,IF(F208="B",3,IF(F208="C",2,1))))</f>
        <v/>
      </c>
      <c r="E208" s="5" t="s">
        <v>132</v>
      </c>
      <c r="F208" s="9" t="s">
        <v>6</v>
      </c>
      <c r="G208" s="158"/>
      <c r="H208" s="12" t="s">
        <v>154</v>
      </c>
      <c r="I208" s="13" t="s">
        <v>154</v>
      </c>
      <c r="J208" s="30"/>
      <c r="K208" s="197"/>
      <c r="L208" s="85"/>
    </row>
    <row r="209" spans="1:13" ht="31.5" x14ac:dyDescent="0.25">
      <c r="A209" s="21"/>
      <c r="B209" s="84"/>
      <c r="C209" s="98"/>
      <c r="D209" s="46" t="str">
        <f t="shared" si="32"/>
        <v/>
      </c>
      <c r="E209" s="6" t="s">
        <v>133</v>
      </c>
      <c r="F209" s="10" t="s">
        <v>8</v>
      </c>
      <c r="G209" s="160"/>
      <c r="H209" s="15"/>
      <c r="I209" s="16"/>
      <c r="J209" s="35" t="s">
        <v>154</v>
      </c>
      <c r="K209" s="198"/>
      <c r="L209" s="85"/>
    </row>
    <row r="210" spans="1:13" x14ac:dyDescent="0.25">
      <c r="A210" s="2"/>
      <c r="B210" s="83"/>
      <c r="C210" s="98"/>
      <c r="D210" s="50" t="s">
        <v>134</v>
      </c>
      <c r="E210" s="44"/>
      <c r="F210" s="52"/>
      <c r="G210" s="134"/>
      <c r="H210" s="53"/>
      <c r="I210" s="53"/>
      <c r="J210" s="53"/>
      <c r="K210" s="163"/>
      <c r="L210" s="85"/>
    </row>
    <row r="211" spans="1:13" x14ac:dyDescent="0.25">
      <c r="A211" s="21"/>
      <c r="B211" s="84"/>
      <c r="C211" s="98"/>
      <c r="D211" s="46" t="str">
        <f>IF(ISBLANK(G211),"",IF(F211="A",4,IF(F211="B",3,IF(F211="C",2,1))))</f>
        <v/>
      </c>
      <c r="E211" s="4" t="s">
        <v>135</v>
      </c>
      <c r="F211" s="8" t="s">
        <v>3</v>
      </c>
      <c r="G211" s="157"/>
      <c r="H211" s="40"/>
      <c r="I211" s="41"/>
      <c r="J211" s="34"/>
      <c r="K211" s="196"/>
      <c r="L211" s="85"/>
    </row>
    <row r="212" spans="1:13" x14ac:dyDescent="0.25">
      <c r="A212" s="21"/>
      <c r="B212" s="84"/>
      <c r="C212" s="98"/>
      <c r="D212" s="46" t="str">
        <f t="shared" ref="D212:D213" si="33">IF(ISBLANK(G212),"",IF(F212="A",4,IF(F212="B",3,IF(F212="C",2,1))))</f>
        <v/>
      </c>
      <c r="E212" s="5" t="s">
        <v>136</v>
      </c>
      <c r="F212" s="9" t="s">
        <v>6</v>
      </c>
      <c r="G212" s="158"/>
      <c r="H212" s="12" t="s">
        <v>154</v>
      </c>
      <c r="I212" s="13" t="s">
        <v>154</v>
      </c>
      <c r="J212" s="30"/>
      <c r="K212" s="197"/>
      <c r="L212" s="85"/>
    </row>
    <row r="213" spans="1:13" ht="31.5" x14ac:dyDescent="0.25">
      <c r="A213" s="21"/>
      <c r="B213" s="84"/>
      <c r="C213" s="98"/>
      <c r="D213" s="46" t="str">
        <f t="shared" si="33"/>
        <v/>
      </c>
      <c r="E213" s="6" t="s">
        <v>137</v>
      </c>
      <c r="F213" s="10" t="s">
        <v>8</v>
      </c>
      <c r="G213" s="160"/>
      <c r="H213" s="15"/>
      <c r="I213" s="16"/>
      <c r="J213" s="35" t="s">
        <v>154</v>
      </c>
      <c r="K213" s="198"/>
      <c r="L213" s="85"/>
      <c r="M213" s="11"/>
    </row>
    <row r="214" spans="1:13" x14ac:dyDescent="0.25">
      <c r="A214" s="2"/>
      <c r="B214" s="83"/>
      <c r="C214" s="98"/>
      <c r="D214" s="50" t="s">
        <v>138</v>
      </c>
      <c r="E214" s="44"/>
      <c r="F214" s="52"/>
      <c r="G214" s="134"/>
      <c r="H214" s="53"/>
      <c r="I214" s="53"/>
      <c r="J214" s="53"/>
      <c r="K214" s="163"/>
      <c r="L214" s="85"/>
    </row>
    <row r="215" spans="1:13" x14ac:dyDescent="0.25">
      <c r="A215" s="21"/>
      <c r="B215" s="84"/>
      <c r="C215" s="98"/>
      <c r="D215" s="46" t="str">
        <f>IF(ISBLANK(G215),"",IF(F215="A",4,IF(F215="B",3,IF(F215="C",2,1))))</f>
        <v/>
      </c>
      <c r="E215" s="4" t="s">
        <v>139</v>
      </c>
      <c r="F215" s="8" t="s">
        <v>6</v>
      </c>
      <c r="G215" s="157"/>
      <c r="H215" s="40" t="s">
        <v>154</v>
      </c>
      <c r="I215" s="41"/>
      <c r="J215" s="34"/>
      <c r="K215" s="196"/>
      <c r="L215" s="85"/>
    </row>
    <row r="216" spans="1:13" x14ac:dyDescent="0.25">
      <c r="A216" s="21"/>
      <c r="B216" s="84"/>
      <c r="C216" s="98"/>
      <c r="D216" s="46" t="str">
        <f t="shared" ref="D216:D217" si="34">IF(ISBLANK(G216),"",IF(F216="A",4,IF(F216="B",3,IF(F216="C",2,1))))</f>
        <v/>
      </c>
      <c r="E216" s="5" t="s">
        <v>140</v>
      </c>
      <c r="F216" s="9" t="s">
        <v>11</v>
      </c>
      <c r="G216" s="158"/>
      <c r="H216" s="12"/>
      <c r="I216" s="13" t="s">
        <v>154</v>
      </c>
      <c r="J216" s="30"/>
      <c r="K216" s="197"/>
      <c r="L216" s="85"/>
    </row>
    <row r="217" spans="1:13" ht="31.5" x14ac:dyDescent="0.25">
      <c r="A217" s="21"/>
      <c r="B217" s="84"/>
      <c r="C217" s="98"/>
      <c r="D217" s="46" t="str">
        <f t="shared" si="34"/>
        <v/>
      </c>
      <c r="E217" s="6" t="s">
        <v>141</v>
      </c>
      <c r="F217" s="10" t="s">
        <v>8</v>
      </c>
      <c r="G217" s="162"/>
      <c r="H217" s="27"/>
      <c r="I217" s="28"/>
      <c r="J217" s="36" t="s">
        <v>154</v>
      </c>
      <c r="K217" s="198"/>
      <c r="L217" s="85"/>
    </row>
    <row r="218" spans="1:13" x14ac:dyDescent="0.25">
      <c r="A218" s="2"/>
      <c r="B218" s="83"/>
      <c r="C218" s="98"/>
      <c r="D218" s="45" t="s">
        <v>142</v>
      </c>
      <c r="E218" s="44"/>
      <c r="F218" s="52"/>
      <c r="G218" s="133"/>
      <c r="H218" s="43"/>
      <c r="I218" s="43"/>
      <c r="J218" s="43"/>
      <c r="K218" s="167"/>
      <c r="L218" s="85"/>
    </row>
    <row r="219" spans="1:13" ht="47.25" x14ac:dyDescent="0.25">
      <c r="A219" s="21"/>
      <c r="B219" s="84"/>
      <c r="C219" s="98"/>
      <c r="D219" s="46" t="str">
        <f>IF(ISBLANK(G219),"",IF(F219="A",4,IF(F219="B",3,IF(F219="C",2,1))))</f>
        <v/>
      </c>
      <c r="E219" s="4" t="s">
        <v>143</v>
      </c>
      <c r="F219" s="8" t="s">
        <v>6</v>
      </c>
      <c r="G219" s="157"/>
      <c r="H219" s="40" t="s">
        <v>154</v>
      </c>
      <c r="I219" s="41"/>
      <c r="J219" s="34"/>
      <c r="K219" s="196"/>
      <c r="L219" s="85"/>
    </row>
    <row r="220" spans="1:13" ht="47.25" x14ac:dyDescent="0.25">
      <c r="A220" s="21"/>
      <c r="B220" s="84"/>
      <c r="C220" s="98"/>
      <c r="D220" s="46" t="str">
        <f>IF(ISBLANK(G220),"",3.5)</f>
        <v/>
      </c>
      <c r="E220" s="6" t="s">
        <v>144</v>
      </c>
      <c r="F220" s="10" t="s">
        <v>145</v>
      </c>
      <c r="G220" s="162"/>
      <c r="H220" s="27"/>
      <c r="I220" s="28" t="s">
        <v>154</v>
      </c>
      <c r="J220" s="36" t="s">
        <v>154</v>
      </c>
      <c r="K220" s="198"/>
      <c r="L220" s="85"/>
    </row>
    <row r="221" spans="1:13" x14ac:dyDescent="0.25">
      <c r="A221" s="2"/>
      <c r="B221" s="83"/>
      <c r="C221" s="98"/>
      <c r="D221" s="45" t="s">
        <v>146</v>
      </c>
      <c r="E221" s="44"/>
      <c r="F221" s="52"/>
      <c r="G221" s="133"/>
      <c r="H221" s="43"/>
      <c r="I221" s="43"/>
      <c r="J221" s="43"/>
      <c r="K221" s="167"/>
      <c r="L221" s="85"/>
    </row>
    <row r="222" spans="1:13" x14ac:dyDescent="0.25">
      <c r="A222" s="21"/>
      <c r="B222" s="84"/>
      <c r="C222" s="98"/>
      <c r="D222" s="46" t="str">
        <f>IF(ISBLANK(G222),"",IF(F222="A",4,IF(F222="B",3,IF(F222="C",2,1))))</f>
        <v/>
      </c>
      <c r="E222" s="4" t="s">
        <v>147</v>
      </c>
      <c r="F222" s="8" t="s">
        <v>3</v>
      </c>
      <c r="G222" s="157"/>
      <c r="H222" s="40"/>
      <c r="I222" s="41"/>
      <c r="J222" s="34"/>
      <c r="K222" s="196"/>
      <c r="L222" s="85"/>
    </row>
    <row r="223" spans="1:13" ht="31.5" x14ac:dyDescent="0.25">
      <c r="A223" s="21"/>
      <c r="B223" s="84"/>
      <c r="C223" s="98"/>
      <c r="D223" s="46" t="str">
        <f>IF(ISBLANK(G223),"",3)</f>
        <v/>
      </c>
      <c r="E223" s="6" t="s">
        <v>148</v>
      </c>
      <c r="F223" s="10" t="s">
        <v>149</v>
      </c>
      <c r="G223" s="162"/>
      <c r="H223" s="27" t="s">
        <v>154</v>
      </c>
      <c r="I223" s="28" t="s">
        <v>154</v>
      </c>
      <c r="J223" s="36" t="s">
        <v>154</v>
      </c>
      <c r="K223" s="198"/>
      <c r="L223" s="85"/>
    </row>
    <row r="224" spans="1:13" x14ac:dyDescent="0.25">
      <c r="A224" s="2"/>
      <c r="B224" s="83"/>
      <c r="C224" s="98"/>
      <c r="D224" s="45" t="s">
        <v>150</v>
      </c>
      <c r="E224" s="44"/>
      <c r="F224" s="52"/>
      <c r="G224" s="133"/>
      <c r="H224" s="43"/>
      <c r="I224" s="43"/>
      <c r="J224" s="43"/>
      <c r="K224" s="167"/>
      <c r="L224" s="85"/>
    </row>
    <row r="225" spans="1:13" ht="31.5" x14ac:dyDescent="0.25">
      <c r="A225" s="21"/>
      <c r="B225" s="84"/>
      <c r="C225" s="98"/>
      <c r="D225" s="46" t="str">
        <f>IF(ISBLANK(G225),"",IF(F225="A",4,IF(F225="B",3,IF(F225="C",2,1))))</f>
        <v/>
      </c>
      <c r="E225" s="4" t="s">
        <v>151</v>
      </c>
      <c r="F225" s="8" t="s">
        <v>6</v>
      </c>
      <c r="G225" s="157"/>
      <c r="H225" s="40" t="s">
        <v>154</v>
      </c>
      <c r="I225" s="41"/>
      <c r="J225" s="34"/>
      <c r="K225" s="196"/>
      <c r="L225" s="85"/>
    </row>
    <row r="226" spans="1:13" ht="47.25" x14ac:dyDescent="0.25">
      <c r="A226" s="21"/>
      <c r="B226" s="84"/>
      <c r="C226" s="98"/>
      <c r="D226" s="46" t="str">
        <f>IF(ISBLANK(G226),"",3.5)</f>
        <v/>
      </c>
      <c r="E226" s="25" t="s">
        <v>152</v>
      </c>
      <c r="F226" s="26" t="s">
        <v>145</v>
      </c>
      <c r="G226" s="162"/>
      <c r="H226" s="27"/>
      <c r="I226" s="28" t="s">
        <v>154</v>
      </c>
      <c r="J226" s="36" t="s">
        <v>154</v>
      </c>
      <c r="K226" s="199"/>
      <c r="L226" s="85"/>
    </row>
    <row r="227" spans="1:13" x14ac:dyDescent="0.25">
      <c r="A227" s="21"/>
      <c r="B227" s="84"/>
      <c r="C227" s="129"/>
      <c r="D227" s="125"/>
      <c r="E227" s="126"/>
      <c r="F227" s="127"/>
      <c r="G227" s="56"/>
      <c r="H227" s="56"/>
      <c r="I227" s="56"/>
      <c r="J227" s="56"/>
      <c r="K227" s="128"/>
      <c r="L227" s="85"/>
    </row>
    <row r="228" spans="1:13" ht="5.0999999999999996" customHeight="1" x14ac:dyDescent="0.25">
      <c r="A228" s="2"/>
      <c r="B228" s="83"/>
      <c r="C228" s="83"/>
      <c r="D228" s="83"/>
      <c r="E228" s="86"/>
      <c r="F228" s="83"/>
      <c r="G228" s="87"/>
      <c r="H228" s="87"/>
      <c r="I228" s="87"/>
      <c r="J228" s="87"/>
      <c r="K228" s="86"/>
      <c r="L228" s="85"/>
    </row>
    <row r="229" spans="1:13" s="154" customFormat="1" x14ac:dyDescent="0.25">
      <c r="A229" s="155"/>
      <c r="B229" s="155"/>
      <c r="C229" s="137"/>
      <c r="D229" s="137"/>
      <c r="E229" s="138"/>
      <c r="F229" s="139"/>
      <c r="G229" s="140"/>
      <c r="H229" s="140"/>
      <c r="I229" s="140"/>
      <c r="J229" s="140"/>
      <c r="K229" s="141"/>
      <c r="L229" s="142"/>
      <c r="M229" s="142"/>
    </row>
    <row r="230" spans="1:13" s="154" customFormat="1" x14ac:dyDescent="0.25">
      <c r="A230" s="155"/>
      <c r="B230" s="155"/>
      <c r="C230" s="137"/>
      <c r="D230" s="137"/>
      <c r="E230" s="138"/>
      <c r="F230" s="139"/>
      <c r="G230" s="140"/>
      <c r="H230" s="140"/>
      <c r="I230" s="140"/>
      <c r="J230" s="140"/>
      <c r="K230" s="141"/>
      <c r="L230" s="142"/>
      <c r="M230" s="142"/>
    </row>
    <row r="231" spans="1:13" hidden="1" x14ac:dyDescent="0.25">
      <c r="A231" s="47"/>
      <c r="B231" s="47"/>
      <c r="C231" s="137"/>
      <c r="D231" s="142"/>
      <c r="E231" s="143" t="s">
        <v>168</v>
      </c>
      <c r="F231" s="140" t="str">
        <f>IF(I231&lt;1.25,"D",IF(I231&lt;1.75,"C-D",IF(I231&lt;2.25,"C",IF(I231&lt;2.75,"B-C",IF(I231&lt;3.25,"B",IF(I231&lt;3.75,"A-B",IF(I231&lt;4,"A","n.A.")))))))</f>
        <v>n.A.</v>
      </c>
      <c r="G231" s="137"/>
      <c r="H231" s="137" t="s">
        <v>173</v>
      </c>
      <c r="I231" s="144" t="str">
        <f>IF(COUNTA(G23:G226)=0,"n.A.",SUM(D23:D226)/COUNTA(G23:G226))</f>
        <v>n.A.</v>
      </c>
      <c r="J231" s="137" t="s">
        <v>174</v>
      </c>
      <c r="K231" s="145"/>
      <c r="L231" s="142"/>
      <c r="M231" s="142"/>
    </row>
    <row r="232" spans="1:13" ht="15.75" hidden="1" customHeight="1" x14ac:dyDescent="0.25">
      <c r="A232" s="47"/>
      <c r="B232" s="47"/>
      <c r="C232" s="137"/>
      <c r="D232" s="142"/>
      <c r="E232" s="142"/>
      <c r="F232" s="142"/>
      <c r="G232" s="142"/>
      <c r="H232" s="145"/>
      <c r="I232" s="145"/>
      <c r="J232" s="145"/>
      <c r="K232" s="145"/>
      <c r="L232" s="142"/>
      <c r="M232" s="142"/>
    </row>
    <row r="233" spans="1:13" hidden="1" x14ac:dyDescent="0.25">
      <c r="A233" s="47"/>
      <c r="B233" s="47"/>
      <c r="C233" s="137"/>
      <c r="D233" s="137"/>
      <c r="E233" s="146" t="s">
        <v>169</v>
      </c>
      <c r="F233" s="147" t="s">
        <v>183</v>
      </c>
      <c r="G233" s="142"/>
      <c r="H233" s="142"/>
      <c r="I233" s="145"/>
      <c r="J233" s="145"/>
      <c r="K233" s="145"/>
      <c r="L233" s="142"/>
      <c r="M233" s="142"/>
    </row>
    <row r="234" spans="1:13" hidden="1" x14ac:dyDescent="0.25">
      <c r="A234" s="47"/>
      <c r="B234" s="47"/>
      <c r="C234" s="137"/>
      <c r="D234" s="137"/>
      <c r="E234" s="146"/>
      <c r="F234" s="137"/>
      <c r="G234" s="142"/>
      <c r="H234" s="142"/>
      <c r="I234" s="145"/>
      <c r="J234" s="145"/>
      <c r="K234" s="145"/>
      <c r="L234" s="142"/>
      <c r="M234" s="142"/>
    </row>
    <row r="235" spans="1:13" hidden="1" x14ac:dyDescent="0.25">
      <c r="A235" s="47"/>
      <c r="B235" s="47"/>
      <c r="C235" s="137"/>
      <c r="D235" s="137"/>
      <c r="E235" s="142"/>
      <c r="F235" s="142"/>
      <c r="G235" s="142"/>
      <c r="H235" s="148" t="s">
        <v>170</v>
      </c>
      <c r="I235" s="148" t="s">
        <v>171</v>
      </c>
      <c r="J235" s="148" t="s">
        <v>172</v>
      </c>
      <c r="K235" s="145"/>
      <c r="L235" s="142"/>
      <c r="M235" s="142"/>
    </row>
    <row r="236" spans="1:13" ht="8.1" hidden="1" customHeight="1" x14ac:dyDescent="0.25">
      <c r="A236" s="47"/>
      <c r="B236" s="47"/>
      <c r="C236" s="137"/>
      <c r="D236" s="137"/>
      <c r="E236" s="142"/>
      <c r="F236" s="142"/>
      <c r="G236" s="142"/>
      <c r="H236" s="148"/>
      <c r="I236" s="148"/>
      <c r="J236" s="148"/>
      <c r="K236" s="145"/>
      <c r="L236" s="142"/>
      <c r="M236" s="142"/>
    </row>
    <row r="237" spans="1:13" hidden="1" x14ac:dyDescent="0.25">
      <c r="A237" s="47"/>
      <c r="B237" s="47"/>
      <c r="C237" s="137"/>
      <c r="D237" s="137"/>
      <c r="E237" s="142"/>
      <c r="F237" s="142"/>
      <c r="G237" s="149" t="s">
        <v>185</v>
      </c>
      <c r="H237" s="150" t="str">
        <f>IF(I231&lt;2,(2-I231)*(VLOOKUP(F9,'(Effizienzfaktoren)'!B49:F56,2)-VLOOKUP(F9,'(Effizienzfaktoren)'!B49:F56,3)),"")</f>
        <v/>
      </c>
      <c r="I237" s="150" t="str">
        <f>IF(I231&lt;2,(VLOOKUP(F9,'(Effizienzfaktoren)'!B49:F56,3)-VLOOKUP(F9,'(Effizienzfaktoren)'!B49:F56,4))+H237,IF(I231&lt;3,(3-I231)*(VLOOKUP(F9,'(Effizienzfaktoren)'!B49:F56,3)-VLOOKUP(F9,'(Effizienzfaktoren)'!B49:F56,4)),""))</f>
        <v/>
      </c>
      <c r="J237" s="150" t="str">
        <f>IF(I231="n.A.","",IF(I231&lt;3,(VLOOKUP(F9,'(Effizienzfaktoren)'!B49:F56,4)-VLOOKUP(F9,'(Effizienzfaktoren)'!B49:F56,5))+I237,(4-I231)*(VLOOKUP(F9,'(Effizienzfaktoren)'!B49:F56,4)-VLOOKUP(F9,'(Effizienzfaktoren)'!B49:F56,5))))</f>
        <v/>
      </c>
      <c r="K237" s="145"/>
      <c r="L237" s="142"/>
      <c r="M237" s="142"/>
    </row>
    <row r="238" spans="1:13" hidden="1" x14ac:dyDescent="0.25">
      <c r="A238" s="124"/>
      <c r="B238" s="124"/>
      <c r="C238" s="142"/>
      <c r="D238" s="142"/>
      <c r="E238" s="142"/>
      <c r="F238" s="142"/>
      <c r="G238" s="149" t="s">
        <v>191</v>
      </c>
      <c r="H238" s="151" t="str">
        <f>IF(ISNUMBER(H237),H237*$F$11,"")</f>
        <v/>
      </c>
      <c r="I238" s="151" t="str">
        <f>IF(ISNUMBER(I237),I237*$F$11,"")</f>
        <v/>
      </c>
      <c r="J238" s="151" t="str">
        <f>IF(ISNUMBER(J237),J237*$F$11,"")</f>
        <v/>
      </c>
      <c r="K238" s="142"/>
      <c r="L238" s="142"/>
      <c r="M238" s="142"/>
    </row>
    <row r="239" spans="1:13" ht="8.1" hidden="1" customHeight="1" x14ac:dyDescent="0.25">
      <c r="A239" s="124"/>
      <c r="B239" s="124"/>
      <c r="C239" s="142"/>
      <c r="D239" s="142"/>
      <c r="E239" s="142"/>
      <c r="F239" s="142"/>
      <c r="G239" s="149"/>
      <c r="H239" s="137"/>
      <c r="I239" s="137"/>
      <c r="J239" s="137"/>
      <c r="K239" s="142"/>
      <c r="L239" s="142"/>
      <c r="M239" s="142"/>
    </row>
    <row r="240" spans="1:13" hidden="1" x14ac:dyDescent="0.25">
      <c r="A240" s="124"/>
      <c r="B240" s="124"/>
      <c r="C240" s="142"/>
      <c r="D240" s="142"/>
      <c r="E240" s="142"/>
      <c r="F240" s="142"/>
      <c r="G240" s="149" t="s">
        <v>186</v>
      </c>
      <c r="H240" s="150" t="str">
        <f>IF(I231&lt;2,(2-I231)*(VLOOKUP(F9,'(Effizienzfaktoren)'!B5:F12,2)-VLOOKUP(F9,'(Effizienzfaktoren)'!B5:F12,3)),"")</f>
        <v/>
      </c>
      <c r="I240" s="150" t="str">
        <f>IF(I231&lt;2,(VLOOKUP(F9,'(Effizienzfaktoren)'!B5:F12,3)-VLOOKUP(F9,'(Effizienzfaktoren)'!B5:F12,4))+H240,IF(I231&lt;3,(3-I231)*(VLOOKUP(F9,'(Effizienzfaktoren)'!B5:F12,3)-VLOOKUP(F9,'(Effizienzfaktoren)'!B5:F12,4)),""))</f>
        <v/>
      </c>
      <c r="J240" s="150" t="str">
        <f>IF(I231="n.A.","",IF(I231&lt;3,(VLOOKUP(F9,'(Effizienzfaktoren)'!B5:F12,4)-VLOOKUP(F9,'(Effizienzfaktoren)'!B5:F12,5))+I240,(4-I231)*(VLOOKUP(F9,'(Effizienzfaktoren)'!B5:F12,4)-VLOOKUP(F9,'(Effizienzfaktoren)'!B5:F12,5))))</f>
        <v/>
      </c>
      <c r="K240" s="142"/>
      <c r="L240" s="142"/>
      <c r="M240" s="142"/>
    </row>
    <row r="241" spans="1:13" hidden="1" x14ac:dyDescent="0.25">
      <c r="A241" s="124"/>
      <c r="B241" s="124"/>
      <c r="C241" s="142"/>
      <c r="D241" s="142"/>
      <c r="E241" s="142"/>
      <c r="F241" s="142"/>
      <c r="G241" s="149" t="s">
        <v>192</v>
      </c>
      <c r="H241" s="152" t="str">
        <f>IF(ISNUMBER(H240),H240*$F$10,"")</f>
        <v/>
      </c>
      <c r="I241" s="152" t="str">
        <f>IF(ISNUMBER(I240),I240*$F$10,"")</f>
        <v/>
      </c>
      <c r="J241" s="152" t="str">
        <f>IF(ISNUMBER(J240),J240*$F$10,"")</f>
        <v/>
      </c>
      <c r="K241" s="142"/>
      <c r="L241" s="142"/>
      <c r="M241" s="142"/>
    </row>
    <row r="242" spans="1:13" ht="8.1" hidden="1" customHeight="1" x14ac:dyDescent="0.25">
      <c r="A242" s="124"/>
      <c r="B242" s="124"/>
      <c r="C242" s="142"/>
      <c r="D242" s="142"/>
      <c r="E242" s="142"/>
      <c r="F242" s="142"/>
      <c r="G242" s="149"/>
      <c r="H242" s="142"/>
      <c r="I242" s="142"/>
      <c r="J242" s="142"/>
      <c r="K242" s="142"/>
      <c r="L242" s="142"/>
      <c r="M242" s="142"/>
    </row>
    <row r="243" spans="1:13" hidden="1" x14ac:dyDescent="0.25">
      <c r="A243" s="124"/>
      <c r="B243" s="124"/>
      <c r="C243" s="142"/>
      <c r="D243" s="142"/>
      <c r="E243" s="142"/>
      <c r="F243" s="142"/>
      <c r="G243" s="149" t="s">
        <v>187</v>
      </c>
      <c r="H243" s="152" t="str">
        <f>IF(ISNUMBER(H238),0.527*H238+0.202*H241,"")</f>
        <v/>
      </c>
      <c r="I243" s="152" t="str">
        <f>IF(ISNUMBER(I238),0.527*I238+0.202*I241,"")</f>
        <v/>
      </c>
      <c r="J243" s="152" t="str">
        <f>IF(ISNUMBER(J238),0.527*J238+0.202*J241,"")</f>
        <v/>
      </c>
      <c r="K243" s="142"/>
      <c r="L243" s="142"/>
      <c r="M243" s="142"/>
    </row>
    <row r="244" spans="1:13" x14ac:dyDescent="0.25">
      <c r="A244" s="124"/>
      <c r="B244" s="124"/>
      <c r="C244" s="142"/>
      <c r="D244" s="142"/>
      <c r="E244" s="142"/>
      <c r="F244" s="142"/>
      <c r="G244" s="142"/>
      <c r="H244" s="142"/>
      <c r="I244" s="142"/>
      <c r="J244" s="142"/>
      <c r="K244" s="142"/>
      <c r="L244" s="142"/>
      <c r="M244" s="142"/>
    </row>
    <row r="245" spans="1:13" x14ac:dyDescent="0.25">
      <c r="A245" s="124"/>
      <c r="B245" s="124"/>
      <c r="C245" s="142"/>
      <c r="D245" s="142"/>
      <c r="E245" s="142"/>
      <c r="F245" s="142"/>
      <c r="G245" s="142"/>
      <c r="H245" s="142"/>
      <c r="I245" s="142"/>
      <c r="J245" s="142"/>
      <c r="K245" s="142"/>
      <c r="L245" s="142"/>
      <c r="M245" s="142"/>
    </row>
    <row r="246" spans="1:13" ht="5.0999999999999996" customHeight="1" x14ac:dyDescent="0.25">
      <c r="A246" s="124"/>
      <c r="B246" s="124"/>
      <c r="C246" s="142"/>
      <c r="D246" s="142"/>
      <c r="E246" s="153"/>
      <c r="F246" s="142"/>
      <c r="G246" s="142"/>
      <c r="H246" s="142"/>
      <c r="I246" s="142"/>
      <c r="J246" s="142"/>
      <c r="K246" s="142"/>
      <c r="L246" s="142"/>
      <c r="M246" s="142"/>
    </row>
    <row r="247" spans="1:13" x14ac:dyDescent="0.25">
      <c r="A247" s="124"/>
      <c r="B247" s="124"/>
      <c r="C247" s="142"/>
      <c r="D247" s="142"/>
      <c r="E247" s="142"/>
      <c r="F247" s="142"/>
      <c r="G247" s="142"/>
      <c r="H247" s="142"/>
      <c r="I247" s="142"/>
      <c r="J247" s="142"/>
      <c r="K247" s="142"/>
      <c r="L247" s="142"/>
      <c r="M247" s="142"/>
    </row>
    <row r="248" spans="1:13" x14ac:dyDescent="0.25">
      <c r="C248" s="154"/>
      <c r="D248" s="154"/>
      <c r="E248" s="154"/>
      <c r="F248" s="154"/>
      <c r="G248" s="154"/>
      <c r="H248" s="154"/>
      <c r="I248" s="154"/>
      <c r="J248" s="154"/>
      <c r="K248" s="154"/>
      <c r="L248" s="154"/>
      <c r="M248" s="154"/>
    </row>
    <row r="249" spans="1:13" x14ac:dyDescent="0.25">
      <c r="C249" s="154"/>
      <c r="D249" s="154"/>
      <c r="E249" s="154"/>
      <c r="F249" s="154"/>
      <c r="G249" s="154"/>
      <c r="H249" s="154"/>
      <c r="I249" s="154"/>
      <c r="J249" s="154"/>
      <c r="K249" s="154"/>
      <c r="L249" s="154"/>
      <c r="M249" s="154"/>
    </row>
    <row r="250" spans="1:13" x14ac:dyDescent="0.25">
      <c r="C250" s="154"/>
      <c r="D250" s="154"/>
      <c r="E250" s="154"/>
      <c r="F250" s="154"/>
      <c r="G250" s="154"/>
      <c r="H250" s="154"/>
      <c r="I250" s="154"/>
      <c r="J250" s="154"/>
      <c r="K250" s="154"/>
      <c r="L250" s="154"/>
      <c r="M250" s="154"/>
    </row>
  </sheetData>
  <sheetProtection password="B391" sheet="1" objects="1" scenarios="1" selectLockedCells="1"/>
  <mergeCells count="53">
    <mergeCell ref="F8:J8"/>
    <mergeCell ref="K222:K223"/>
    <mergeCell ref="K225:K226"/>
    <mergeCell ref="K194:K197"/>
    <mergeCell ref="K202:K205"/>
    <mergeCell ref="K207:K209"/>
    <mergeCell ref="K211:K213"/>
    <mergeCell ref="K215:K217"/>
    <mergeCell ref="K219:K220"/>
    <mergeCell ref="K187:K190"/>
    <mergeCell ref="K137:K139"/>
    <mergeCell ref="K141:K143"/>
    <mergeCell ref="K145:K146"/>
    <mergeCell ref="K148:K151"/>
    <mergeCell ref="K153:K157"/>
    <mergeCell ref="K159:K160"/>
    <mergeCell ref="K162:K163"/>
    <mergeCell ref="K165:K168"/>
    <mergeCell ref="K170:K173"/>
    <mergeCell ref="K175:K177"/>
    <mergeCell ref="K182:K185"/>
    <mergeCell ref="K130:K132"/>
    <mergeCell ref="K77:K79"/>
    <mergeCell ref="K81:K83"/>
    <mergeCell ref="K85:K86"/>
    <mergeCell ref="K91:K95"/>
    <mergeCell ref="K97:K100"/>
    <mergeCell ref="K102:K104"/>
    <mergeCell ref="K106:K110"/>
    <mergeCell ref="K112:K115"/>
    <mergeCell ref="K117:K119"/>
    <mergeCell ref="K121:K123"/>
    <mergeCell ref="K125:K128"/>
    <mergeCell ref="K18:K19"/>
    <mergeCell ref="K73:K75"/>
    <mergeCell ref="K21:K22"/>
    <mergeCell ref="K23:K27"/>
    <mergeCell ref="K29:K32"/>
    <mergeCell ref="K34:K36"/>
    <mergeCell ref="K38:K42"/>
    <mergeCell ref="K44:K47"/>
    <mergeCell ref="K49:K51"/>
    <mergeCell ref="K53:K55"/>
    <mergeCell ref="K57:K59"/>
    <mergeCell ref="K61:K64"/>
    <mergeCell ref="K66:K68"/>
    <mergeCell ref="F9:J9"/>
    <mergeCell ref="F10:H10"/>
    <mergeCell ref="F11:H11"/>
    <mergeCell ref="C18:E19"/>
    <mergeCell ref="F18:F19"/>
    <mergeCell ref="G18:G19"/>
    <mergeCell ref="H18:J18"/>
  </mergeCells>
  <pageMargins left="0.7" right="0.7" top="0.78740157499999996" bottom="0.78740157499999996" header="0.3" footer="0.3"/>
  <pageSetup paperSize="9" orientation="portrait" r:id="rId1"/>
  <ignoredErrors>
    <ignoredError sqref="C19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'(Effizienzfaktoren)'!$B$5:$B$12</xm:f>
          </x14:formula1>
          <xm:sqref>F9:J9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5"/>
  <sheetViews>
    <sheetView showGridLines="0" showRowColHeaders="0" showRuler="0" view="pageLayout" zoomScaleNormal="100" workbookViewId="0">
      <selection activeCell="M38" sqref="M38"/>
    </sheetView>
  </sheetViews>
  <sheetFormatPr baseColWidth="10" defaultRowHeight="15" x14ac:dyDescent="0.25"/>
  <cols>
    <col min="6" max="6" width="11.140625" customWidth="1"/>
  </cols>
  <sheetData>
    <row r="1" spans="1:10" ht="21" x14ac:dyDescent="0.35">
      <c r="A1" s="81" t="str">
        <f>"Auswertung "&amp;Erfassung!F8</f>
        <v xml:space="preserve">Auswertung </v>
      </c>
    </row>
    <row r="3" spans="1:10" x14ac:dyDescent="0.25">
      <c r="A3" s="65" t="str">
        <f>"Aktuelle Gebäudeautomations-Effizienzklasse: "&amp;Erfassung!F231</f>
        <v>Aktuelle Gebäudeautomations-Effizienzklasse: n.A.</v>
      </c>
      <c r="D3" s="65"/>
    </row>
    <row r="5" spans="1:10" x14ac:dyDescent="0.25">
      <c r="A5" t="s">
        <v>205</v>
      </c>
      <c r="G5" t="str">
        <f>"1. Heizbetrieb: "&amp;IF(Erfassung!C22&lt;1.25,"D",IF(Erfassung!C22&lt;1.75,"C-D",IF(Erfassung!C22&lt;2.25,"C",IF(Erfassung!C22&lt;2.75,"B-C",IF(Erfassung!C22&lt;3.25,"B",IF(Erfassung!C22&lt;3.75,"A-B",IF(Erfassung!C22&lt;4,"A","n.A.")))))))</f>
        <v>1. Heizbetrieb: n.A.</v>
      </c>
      <c r="J5" t="str">
        <f>"2. Trinkwassererwärmung: "&amp;IF(Erfassung!C72&lt;1.25,"D",IF(Erfassung!C72&lt;1.75,"C-D",IF(Erfassung!C72&lt;2.25,"C",IF(Erfassung!C72&lt;2.75,"B-C",IF(Erfassung!C72&lt;3.25,"B",IF(Erfassung!C72&lt;3.75,"A-B",IF(Erfassung!C72&lt;4,"A","n.A.")))))))</f>
        <v>2. Trinkwassererwärmung: n.A.</v>
      </c>
    </row>
    <row r="15" spans="1:10" x14ac:dyDescent="0.25">
      <c r="G15" t="str">
        <f>"3. Kühlbetrieb: "&amp;IF(Erfassung!C90&lt;1.25,"D",IF(Erfassung!C90&lt;1.75,"C-D",IF(Erfassung!C90&lt;2.25,"C",IF(Erfassung!C90&lt;2.75,"B-C",IF(Erfassung!C90&lt;3.25,"B",IF(Erfassung!C90&lt;3.75,"A-B",IF(Erfassung!C90&lt;4,"A","n.A.")))))))</f>
        <v>3. Kühlbetrieb: n.A.</v>
      </c>
      <c r="J15" t="str">
        <f>"4. Lüftung und der Klimatisierung: "&amp;IF(Erfassung!C136&lt;1.25,"D",IF(Erfassung!C136&lt;1.75,"C-D",IF(Erfassung!C136&lt;2.25,"C",IF(Erfassung!C136&lt;2.75,"B-C",IF(Erfassung!C136&lt;3.25,"B",IF(Erfassung!C136&lt;3.75,"A-B",IF(Erfassung!C136&lt;4,"A","n.A.")))))))</f>
        <v>4. Lüftung und der Klimatisierung: n.A.</v>
      </c>
    </row>
    <row r="25" spans="1:10" x14ac:dyDescent="0.25">
      <c r="A25" t="s">
        <v>193</v>
      </c>
      <c r="G25" t="str">
        <f>"5. Beleuchtung: "&amp;IF(Erfassung!C181&lt;1.25,"D",IF(Erfassung!C181&lt;1.75,"C-D",IF(Erfassung!C181&lt;2.25,"C",IF(Erfassung!C181&lt;2.75,"B-C",IF(Erfassung!C181&lt;3.25,"B",IF(Erfassung!C181&lt;3.75,"A-B",IF(Erfassung!C181&lt;4,"A","n.A.")))))))</f>
        <v>5. Beleuchtung: n.A.</v>
      </c>
      <c r="J25" t="str">
        <f>"7. Management: "&amp;IF(Erfassung!C200&lt;1.25,"D",IF(Erfassung!C201&lt;1.75,"C-D",IF(Erfassung!C201&lt;2.25,"C",IF(Erfassung!C201&lt;2.75,"B-C",IF(Erfassung!C201&lt;3.25,"B",IF(Erfassung!C201&lt;3.75,"A-B",IF(Erfassung!C201&lt;4,"A","n.A.")))))))</f>
        <v>7. Management: n.A.</v>
      </c>
    </row>
    <row r="26" spans="1:10" ht="6" customHeight="1" x14ac:dyDescent="0.25"/>
    <row r="27" spans="1:10" x14ac:dyDescent="0.25">
      <c r="B27" s="64"/>
      <c r="C27" s="67" t="str">
        <f>Erfassung!H235</f>
        <v>auf C</v>
      </c>
      <c r="D27" s="67" t="str">
        <f>Erfassung!I235</f>
        <v>auf B</v>
      </c>
      <c r="E27" s="67" t="str">
        <f>Erfassung!J235</f>
        <v>auf A</v>
      </c>
    </row>
    <row r="28" spans="1:10" ht="5.85" customHeight="1" x14ac:dyDescent="0.25">
      <c r="B28" s="64"/>
    </row>
    <row r="29" spans="1:10" ht="15.75" x14ac:dyDescent="0.25">
      <c r="B29" s="66" t="str">
        <f>Erfassung!G237</f>
        <v xml:space="preserve">Elektrische Energie (%) </v>
      </c>
      <c r="C29" s="68" t="str">
        <f>Erfassung!H237</f>
        <v/>
      </c>
      <c r="D29" s="68" t="str">
        <f>Erfassung!I237</f>
        <v/>
      </c>
      <c r="E29" s="68" t="str">
        <f>Erfassung!J237</f>
        <v/>
      </c>
    </row>
    <row r="30" spans="1:10" ht="15.75" x14ac:dyDescent="0.25">
      <c r="B30" s="66" t="str">
        <f>Erfassung!G238</f>
        <v xml:space="preserve">Elektrische Energie (MWh/a) </v>
      </c>
      <c r="C30" s="70" t="str">
        <f>Erfassung!H238</f>
        <v/>
      </c>
      <c r="D30" s="70" t="str">
        <f>Erfassung!I238</f>
        <v/>
      </c>
      <c r="E30" s="70" t="str">
        <f>Erfassung!J238</f>
        <v/>
      </c>
    </row>
    <row r="31" spans="1:10" ht="5.85" customHeight="1" x14ac:dyDescent="0.25">
      <c r="B31" s="66"/>
      <c r="C31" s="69"/>
      <c r="D31" s="69"/>
      <c r="E31" s="69"/>
    </row>
    <row r="32" spans="1:10" ht="15.75" x14ac:dyDescent="0.25">
      <c r="B32" s="66" t="str">
        <f>Erfassung!G240</f>
        <v xml:space="preserve">Thermische Energie (%) </v>
      </c>
      <c r="C32" s="68" t="str">
        <f>Erfassung!H240</f>
        <v/>
      </c>
      <c r="D32" s="68" t="str">
        <f>Erfassung!I240</f>
        <v/>
      </c>
      <c r="E32" s="68" t="str">
        <f>Erfassung!J240</f>
        <v/>
      </c>
    </row>
    <row r="33" spans="2:5" ht="15.75" x14ac:dyDescent="0.25">
      <c r="B33" s="66" t="str">
        <f>Erfassung!G241</f>
        <v xml:space="preserve">Thermische Energie (MWh/a) </v>
      </c>
      <c r="C33" s="71" t="str">
        <f>Erfassung!H241</f>
        <v/>
      </c>
      <c r="D33" s="71" t="str">
        <f>Erfassung!I241</f>
        <v/>
      </c>
      <c r="E33" s="71" t="str">
        <f>Erfassung!J241</f>
        <v/>
      </c>
    </row>
    <row r="34" spans="2:5" ht="5.85" customHeight="1" x14ac:dyDescent="0.25">
      <c r="B34" s="66"/>
      <c r="C34" s="72"/>
      <c r="D34" s="72"/>
      <c r="E34" s="72"/>
    </row>
    <row r="35" spans="2:5" ht="15.75" x14ac:dyDescent="0.25">
      <c r="B35" s="66" t="str">
        <f>Erfassung!G243</f>
        <v xml:space="preserve">CO2 (t/a) </v>
      </c>
      <c r="C35" s="71" t="str">
        <f>Erfassung!H243</f>
        <v/>
      </c>
      <c r="D35" s="71" t="str">
        <f>Erfassung!I243</f>
        <v/>
      </c>
      <c r="E35" s="71" t="str">
        <f>Erfassung!J243</f>
        <v/>
      </c>
    </row>
  </sheetData>
  <sheetProtection password="B391" sheet="1" scenarios="1"/>
  <pageMargins left="0.43307086614173229" right="0.43307086614173229" top="0.43307086614173229" bottom="0.43307086614173229" header="0" footer="0"/>
  <pageSetup paperSize="9" orientation="landscape" r:id="rId1"/>
  <headerFooter>
    <oddHeader xml:space="preserve">&amp;C </oddHeader>
    <oddFooter xml:space="preserve">&amp;C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16"/>
  <sheetViews>
    <sheetView showGridLines="0" showRowColHeaders="0" zoomScale="85" zoomScaleNormal="85" workbookViewId="0">
      <selection activeCell="K39" sqref="K39"/>
    </sheetView>
  </sheetViews>
  <sheetFormatPr baseColWidth="10" defaultRowHeight="15" x14ac:dyDescent="0.25"/>
  <cols>
    <col min="2" max="2" width="0.85546875" customWidth="1"/>
    <col min="3" max="3" width="2.7109375" customWidth="1"/>
    <col min="4" max="4" width="28.28515625" customWidth="1"/>
    <col min="5" max="5" width="140.140625" customWidth="1"/>
    <col min="6" max="6" width="2.7109375" customWidth="1"/>
    <col min="7" max="7" width="0.85546875" customWidth="1"/>
  </cols>
  <sheetData>
    <row r="2" spans="2:7" ht="26.25" x14ac:dyDescent="0.4">
      <c r="B2" s="122" t="s">
        <v>202</v>
      </c>
    </row>
    <row r="5" spans="2:7" ht="104.25" customHeight="1" x14ac:dyDescent="0.25"/>
    <row r="6" spans="2:7" ht="5.0999999999999996" customHeight="1" x14ac:dyDescent="0.25">
      <c r="B6" s="82"/>
      <c r="C6" s="82"/>
      <c r="D6" s="82"/>
      <c r="E6" s="82"/>
      <c r="F6" s="82"/>
      <c r="G6" s="82"/>
    </row>
    <row r="7" spans="2:7" x14ac:dyDescent="0.25">
      <c r="B7" s="82"/>
      <c r="G7" s="82"/>
    </row>
    <row r="8" spans="2:7" x14ac:dyDescent="0.25">
      <c r="B8" s="82"/>
      <c r="D8" s="130" t="s">
        <v>197</v>
      </c>
      <c r="E8" t="s">
        <v>212</v>
      </c>
      <c r="G8" s="82"/>
    </row>
    <row r="9" spans="2:7" x14ac:dyDescent="0.25">
      <c r="B9" s="82"/>
      <c r="D9" s="131"/>
      <c r="G9" s="82"/>
    </row>
    <row r="10" spans="2:7" x14ac:dyDescent="0.25">
      <c r="B10" s="82"/>
      <c r="D10" s="130" t="s">
        <v>198</v>
      </c>
      <c r="E10" t="s">
        <v>200</v>
      </c>
      <c r="G10" s="82"/>
    </row>
    <row r="11" spans="2:7" x14ac:dyDescent="0.25">
      <c r="B11" s="82"/>
      <c r="D11" s="131"/>
      <c r="G11" s="82"/>
    </row>
    <row r="12" spans="2:7" x14ac:dyDescent="0.25">
      <c r="B12" s="82"/>
      <c r="D12" s="130" t="s">
        <v>199</v>
      </c>
      <c r="E12" s="76" t="s">
        <v>211</v>
      </c>
      <c r="G12" s="82"/>
    </row>
    <row r="13" spans="2:7" x14ac:dyDescent="0.25">
      <c r="B13" s="82"/>
      <c r="D13" s="131"/>
      <c r="G13" s="82"/>
    </row>
    <row r="14" spans="2:7" x14ac:dyDescent="0.25">
      <c r="B14" s="82"/>
      <c r="D14" s="130" t="s">
        <v>207</v>
      </c>
      <c r="E14" t="s">
        <v>206</v>
      </c>
      <c r="G14" s="82"/>
    </row>
    <row r="15" spans="2:7" x14ac:dyDescent="0.25">
      <c r="B15" s="82"/>
      <c r="D15" s="77"/>
      <c r="G15" s="82"/>
    </row>
    <row r="16" spans="2:7" ht="5.0999999999999996" customHeight="1" x14ac:dyDescent="0.25">
      <c r="B16" s="82"/>
      <c r="C16" s="82"/>
      <c r="D16" s="82"/>
      <c r="E16" s="82"/>
      <c r="F16" s="82"/>
      <c r="G16" s="82"/>
    </row>
  </sheetData>
  <sheetProtection password="B391" sheet="1" objects="1" scenarios="1" selectLockedCells="1"/>
  <hyperlinks>
    <hyperlink ref="E12" r:id="rId1" xr:uid="{00000000-0004-0000-0300-000000000000}"/>
  </hyperlinks>
  <pageMargins left="0.7" right="0.7" top="0.78740157499999996" bottom="0.78740157499999996"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F56"/>
  <sheetViews>
    <sheetView zoomScale="70" zoomScaleNormal="70" workbookViewId="0">
      <selection activeCell="B23" sqref="B23"/>
    </sheetView>
  </sheetViews>
  <sheetFormatPr baseColWidth="10" defaultRowHeight="15" x14ac:dyDescent="0.25"/>
  <cols>
    <col min="2" max="2" width="42.28515625" customWidth="1"/>
  </cols>
  <sheetData>
    <row r="3" spans="2:6" x14ac:dyDescent="0.25">
      <c r="B3" t="s">
        <v>167</v>
      </c>
      <c r="C3" t="s">
        <v>189</v>
      </c>
    </row>
    <row r="4" spans="2:6" x14ac:dyDescent="0.25">
      <c r="B4" t="s">
        <v>159</v>
      </c>
      <c r="C4" t="s">
        <v>3</v>
      </c>
      <c r="D4" t="s">
        <v>6</v>
      </c>
      <c r="E4" t="s">
        <v>11</v>
      </c>
      <c r="F4" t="s">
        <v>8</v>
      </c>
    </row>
    <row r="5" spans="2:6" x14ac:dyDescent="0.25">
      <c r="B5" t="s">
        <v>160</v>
      </c>
      <c r="C5">
        <v>1.51</v>
      </c>
      <c r="D5">
        <v>1</v>
      </c>
      <c r="E5">
        <v>0.8</v>
      </c>
      <c r="F5">
        <v>0.7</v>
      </c>
    </row>
    <row r="6" spans="2:6" x14ac:dyDescent="0.25">
      <c r="B6" t="s">
        <v>161</v>
      </c>
      <c r="C6">
        <v>1.24</v>
      </c>
      <c r="D6">
        <v>1</v>
      </c>
      <c r="E6">
        <v>0.75</v>
      </c>
      <c r="F6">
        <v>0.5</v>
      </c>
    </row>
    <row r="7" spans="2:6" x14ac:dyDescent="0.25">
      <c r="B7" t="s">
        <v>190</v>
      </c>
      <c r="C7">
        <v>1.2</v>
      </c>
      <c r="D7">
        <v>1</v>
      </c>
      <c r="E7">
        <v>0.88</v>
      </c>
      <c r="F7">
        <v>0.8</v>
      </c>
    </row>
    <row r="8" spans="2:6" x14ac:dyDescent="0.25">
      <c r="B8" t="s">
        <v>181</v>
      </c>
      <c r="C8">
        <v>1.31</v>
      </c>
      <c r="D8">
        <v>1</v>
      </c>
      <c r="E8">
        <v>0.91</v>
      </c>
      <c r="F8">
        <v>0.86</v>
      </c>
    </row>
    <row r="9" spans="2:6" x14ac:dyDescent="0.25">
      <c r="B9" t="s">
        <v>162</v>
      </c>
      <c r="C9">
        <v>1.31</v>
      </c>
      <c r="D9">
        <v>1</v>
      </c>
      <c r="E9">
        <v>0.85</v>
      </c>
      <c r="F9">
        <v>0.68</v>
      </c>
    </row>
    <row r="10" spans="2:6" x14ac:dyDescent="0.25">
      <c r="B10" t="s">
        <v>163</v>
      </c>
      <c r="C10">
        <v>1.23</v>
      </c>
      <c r="D10">
        <v>1</v>
      </c>
      <c r="E10">
        <v>0.77</v>
      </c>
      <c r="F10">
        <v>0.68</v>
      </c>
    </row>
    <row r="11" spans="2:6" x14ac:dyDescent="0.25">
      <c r="B11" t="s">
        <v>164</v>
      </c>
      <c r="C11">
        <v>1.56</v>
      </c>
      <c r="D11">
        <v>1</v>
      </c>
      <c r="E11">
        <v>0.73</v>
      </c>
      <c r="F11">
        <v>0.6</v>
      </c>
    </row>
    <row r="12" spans="2:6" x14ac:dyDescent="0.25">
      <c r="B12" t="s">
        <v>165</v>
      </c>
      <c r="C12">
        <v>1.1000000000000001</v>
      </c>
      <c r="D12">
        <v>1</v>
      </c>
      <c r="E12">
        <v>0.88</v>
      </c>
      <c r="F12">
        <v>0.81</v>
      </c>
    </row>
    <row r="47" spans="2:6" x14ac:dyDescent="0.25">
      <c r="B47" t="s">
        <v>166</v>
      </c>
      <c r="C47" t="s">
        <v>189</v>
      </c>
    </row>
    <row r="48" spans="2:6" x14ac:dyDescent="0.25">
      <c r="B48" t="s">
        <v>159</v>
      </c>
      <c r="C48" t="s">
        <v>3</v>
      </c>
      <c r="D48" t="s">
        <v>6</v>
      </c>
      <c r="E48" t="s">
        <v>11</v>
      </c>
      <c r="F48" t="s">
        <v>8</v>
      </c>
    </row>
    <row r="49" spans="2:6" x14ac:dyDescent="0.25">
      <c r="B49" t="s">
        <v>160</v>
      </c>
      <c r="C49">
        <v>1.1000000000000001</v>
      </c>
      <c r="D49">
        <v>1</v>
      </c>
      <c r="E49">
        <v>0.93</v>
      </c>
      <c r="F49">
        <v>0.87</v>
      </c>
    </row>
    <row r="50" spans="2:6" x14ac:dyDescent="0.25">
      <c r="B50" t="s">
        <v>161</v>
      </c>
      <c r="C50">
        <v>1.06</v>
      </c>
      <c r="D50">
        <v>1</v>
      </c>
      <c r="E50">
        <v>0.94</v>
      </c>
      <c r="F50">
        <v>0.89</v>
      </c>
    </row>
    <row r="51" spans="2:6" x14ac:dyDescent="0.25">
      <c r="B51" t="s">
        <v>190</v>
      </c>
      <c r="C51">
        <v>1.07</v>
      </c>
      <c r="D51">
        <v>1</v>
      </c>
      <c r="E51">
        <v>0.93</v>
      </c>
      <c r="F51">
        <v>0.86</v>
      </c>
    </row>
    <row r="52" spans="2:6" x14ac:dyDescent="0.25">
      <c r="B52" t="s">
        <v>181</v>
      </c>
      <c r="C52">
        <v>1.05</v>
      </c>
      <c r="D52">
        <v>1</v>
      </c>
      <c r="E52">
        <v>0.98</v>
      </c>
      <c r="F52">
        <v>0.96</v>
      </c>
    </row>
    <row r="53" spans="2:6" x14ac:dyDescent="0.25">
      <c r="B53" t="s">
        <v>162</v>
      </c>
      <c r="C53">
        <v>1.07</v>
      </c>
      <c r="D53">
        <v>1</v>
      </c>
      <c r="E53">
        <v>0.95</v>
      </c>
      <c r="F53">
        <v>0.9</v>
      </c>
    </row>
    <row r="54" spans="2:6" x14ac:dyDescent="0.25">
      <c r="B54" t="s">
        <v>163</v>
      </c>
      <c r="C54">
        <v>1.04</v>
      </c>
      <c r="D54">
        <v>1</v>
      </c>
      <c r="E54">
        <v>0.96</v>
      </c>
      <c r="F54">
        <v>0.92</v>
      </c>
    </row>
    <row r="55" spans="2:6" x14ac:dyDescent="0.25">
      <c r="B55" t="s">
        <v>164</v>
      </c>
      <c r="C55">
        <v>1.08</v>
      </c>
      <c r="D55">
        <v>1</v>
      </c>
      <c r="E55">
        <v>0.95</v>
      </c>
      <c r="F55">
        <v>0.91</v>
      </c>
    </row>
    <row r="56" spans="2:6" x14ac:dyDescent="0.25">
      <c r="B56" t="s">
        <v>165</v>
      </c>
      <c r="C56">
        <v>1.08</v>
      </c>
      <c r="D56">
        <v>1</v>
      </c>
      <c r="E56">
        <v>0.93</v>
      </c>
      <c r="F56">
        <v>0.92</v>
      </c>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Einführung</vt:lpstr>
      <vt:lpstr>Erfassung</vt:lpstr>
      <vt:lpstr>Auswertung</vt:lpstr>
      <vt:lpstr>Impressum</vt:lpstr>
      <vt:lpstr>(Effizienzfaktoren)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Mößinger</dc:creator>
  <cp:lastModifiedBy>Steffen Holzmann</cp:lastModifiedBy>
  <cp:lastPrinted>2019-05-03T15:04:27Z</cp:lastPrinted>
  <dcterms:created xsi:type="dcterms:W3CDTF">2018-11-27T13:37:29Z</dcterms:created>
  <dcterms:modified xsi:type="dcterms:W3CDTF">2020-11-03T14:47:34Z</dcterms:modified>
</cp:coreProperties>
</file>