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320" windowHeight="9585" activeTab="3"/>
  </bookViews>
  <sheets>
    <sheet name="Basisangaben Unternehmen" sheetId="4" r:id="rId1"/>
    <sheet name="Strategie_Strom" sheetId="5" r:id="rId2"/>
    <sheet name="Geschäftsmodelle_Strom" sheetId="2" r:id="rId3"/>
    <sheet name="CO2_Rechner_Strom" sheetId="7" r:id="rId4"/>
    <sheet name="Impressum" sheetId="6" r:id="rId5"/>
  </sheets>
  <calcPr calcId="145621"/>
</workbook>
</file>

<file path=xl/calcChain.xml><?xml version="1.0" encoding="utf-8"?>
<calcChain xmlns="http://schemas.openxmlformats.org/spreadsheetml/2006/main">
  <c r="CA29" i="7" l="1"/>
  <c r="CA30" i="7" s="1"/>
  <c r="CE29" i="7"/>
  <c r="AO84" i="7" l="1"/>
  <c r="AO81" i="7"/>
  <c r="AO60" i="7"/>
  <c r="AO77" i="7"/>
  <c r="AO75" i="7"/>
  <c r="AO56" i="7"/>
  <c r="AO54" i="7"/>
  <c r="AO71" i="7"/>
  <c r="AO70" i="7"/>
  <c r="AO50" i="7"/>
  <c r="AO69" i="7"/>
  <c r="AO49" i="7"/>
  <c r="AO68" i="7"/>
  <c r="AO48" i="7"/>
  <c r="AL50" i="7" l="1"/>
  <c r="AL70" i="7"/>
  <c r="AL73" i="7" l="1"/>
  <c r="AL49" i="7" l="1"/>
  <c r="B30" i="7" l="1"/>
  <c r="X28" i="7" l="1"/>
  <c r="B28" i="7" l="1"/>
  <c r="M28" i="7"/>
  <c r="CE28" i="7"/>
  <c r="CE26" i="7"/>
  <c r="CA24" i="7"/>
  <c r="CA28" i="7"/>
  <c r="CA26" i="7"/>
  <c r="CA22" i="7"/>
  <c r="M60" i="7"/>
  <c r="X36" i="7"/>
  <c r="M36" i="7"/>
  <c r="B36" i="7"/>
  <c r="CA56" i="7" l="1"/>
  <c r="CA47" i="7"/>
  <c r="CA38" i="7"/>
  <c r="B60" i="7"/>
  <c r="X51" i="7" l="1"/>
  <c r="B51" i="7"/>
  <c r="AL45" i="7" l="1"/>
  <c r="AL44" i="7"/>
  <c r="AL64" i="7"/>
  <c r="AL63" i="7"/>
  <c r="AL85" i="7"/>
  <c r="AL84" i="7"/>
  <c r="B20" i="7" l="1"/>
  <c r="M20" i="7"/>
  <c r="B15" i="7"/>
  <c r="B12" i="7"/>
  <c r="AL83" i="7"/>
  <c r="AL82" i="7"/>
  <c r="AL81" i="7"/>
  <c r="AL80" i="7"/>
  <c r="AL79" i="7"/>
  <c r="AL78" i="7"/>
  <c r="AL77" i="7"/>
  <c r="AL76" i="7"/>
  <c r="AL75" i="7"/>
  <c r="AL72" i="7"/>
  <c r="AL71" i="7"/>
  <c r="AL69" i="7"/>
  <c r="AL62" i="7"/>
  <c r="AL61" i="7"/>
  <c r="AL60" i="7"/>
  <c r="AL59" i="7"/>
  <c r="AL58" i="7"/>
  <c r="AL57" i="7"/>
  <c r="AL56" i="7"/>
  <c r="AL55" i="7"/>
  <c r="AL54" i="7"/>
  <c r="AL52" i="7"/>
  <c r="AL51" i="7"/>
  <c r="AL43" i="7"/>
  <c r="AL42" i="7"/>
  <c r="AL41" i="7"/>
  <c r="AL40" i="7"/>
  <c r="AL39" i="7"/>
  <c r="AL38" i="7"/>
  <c r="AL37" i="7"/>
  <c r="AL36" i="7"/>
  <c r="AL35" i="7"/>
  <c r="CA49" i="7" l="1"/>
  <c r="CA58" i="7"/>
  <c r="CA60" i="7" s="1"/>
  <c r="B44" i="7"/>
  <c r="M44" i="7" s="1"/>
  <c r="CA40" i="7"/>
  <c r="CA42" i="7" s="1"/>
  <c r="X44" i="7"/>
  <c r="CA10" i="7"/>
  <c r="CA15" i="7"/>
  <c r="CA12" i="7"/>
  <c r="CA18" i="7"/>
  <c r="B67" i="7" l="1"/>
  <c r="CA51" i="7"/>
  <c r="M12" i="7"/>
  <c r="M67" i="7" l="1"/>
  <c r="X67" i="7"/>
  <c r="X74" i="7" l="1"/>
</calcChain>
</file>

<file path=xl/comments1.xml><?xml version="1.0" encoding="utf-8"?>
<comments xmlns="http://schemas.openxmlformats.org/spreadsheetml/2006/main">
  <authors>
    <author>Oliver Finus</author>
  </authors>
  <commentList>
    <comment ref="J54" authorId="0">
      <text>
        <r>
          <rPr>
            <b/>
            <sz val="8"/>
            <color indexed="81"/>
            <rFont val="Tahoma"/>
            <family val="2"/>
          </rPr>
          <t>Anmerkung des Verfassers für Anwender des Strategie-Checks::</t>
        </r>
        <r>
          <rPr>
            <sz val="8"/>
            <color indexed="81"/>
            <rFont val="Tahoma"/>
            <family val="2"/>
          </rPr>
          <t xml:space="preserve">
Division durch 3 (Jahre) nicht vergessen!</t>
        </r>
      </text>
    </comment>
  </commentList>
</comments>
</file>

<file path=xl/comments2.xml><?xml version="1.0" encoding="utf-8"?>
<comments xmlns="http://schemas.openxmlformats.org/spreadsheetml/2006/main">
  <authors>
    <author>Oliver Finus</author>
  </authors>
  <commentList>
    <comment ref="B65" authorId="0">
      <text>
        <r>
          <rPr>
            <b/>
            <sz val="8"/>
            <color indexed="81"/>
            <rFont val="Tahoma"/>
            <family val="2"/>
          </rPr>
          <t>Anmerkung des Verfassers für Anwender des Strategie-Checks:</t>
        </r>
        <r>
          <rPr>
            <sz val="8"/>
            <color indexed="81"/>
            <rFont val="Tahoma"/>
            <family val="2"/>
          </rPr>
          <t xml:space="preserve">
In diesem Zusammenhang ist der 
Bilanzkreis für Energien nach dem EEG laut StromNZV § 11 beachten;
</t>
        </r>
        <r>
          <rPr>
            <b/>
            <sz val="8"/>
            <color indexed="81"/>
            <rFont val="Tahoma"/>
            <family val="2"/>
          </rPr>
          <t>Wortlaut § 11 StromNZV:</t>
        </r>
        <r>
          <rPr>
            <sz val="8"/>
            <color indexed="81"/>
            <rFont val="Tahoma"/>
            <family val="2"/>
          </rPr>
          <t xml:space="preserve">
Die Betreiber von Elektrizitätsversorgungsnetzen sind verpflichtet, einen Bilanzkreis zu führen, der ausschließlich Energien, die nach dem Erneuerbare-Energien-Gesetz vergütet und nicht nach § 33a des Erneuerbare-Energien-Gesetzes direkt vermarktet werden, von Einspeisern im Netzgebiet zur Durchleitung an den Bilanzkreis für Energien nach dem Erneuerbare-Energien-Gesetz der Betreiber von Übertragungsnetzen aufweist. Von der Verpflichtung nach Satz 1 sind Netzbetreiber ausgenommen, an deren Verteilernetz weniger als 100.000 Kunden unmittelbar oder mittelbar angeschlossen sind.
</t>
        </r>
        <r>
          <rPr>
            <b/>
            <sz val="8"/>
            <color indexed="81"/>
            <rFont val="Tahoma"/>
            <family val="2"/>
          </rPr>
          <t>Wortlaut § 30 (1) StromNZV:</t>
        </r>
        <r>
          <rPr>
            <sz val="8"/>
            <color indexed="81"/>
            <rFont val="Tahoma"/>
            <family val="2"/>
          </rPr>
          <t xml:space="preserve">
§ 11 ist erst ab dem 1. Oktober 2005 anzuwenden
Die in dieser Frage angesprochene</t>
        </r>
        <r>
          <rPr>
            <b/>
            <sz val="8"/>
            <color indexed="81"/>
            <rFont val="Tahoma"/>
            <family val="2"/>
          </rPr>
          <t xml:space="preserve"> Direktversorgung bzw. Direktbelieferung wurde gemäß § 39 EEG 2012 </t>
        </r>
        <r>
          <rPr>
            <sz val="8"/>
            <color indexed="81"/>
            <rFont val="Tahoma"/>
            <family val="2"/>
          </rPr>
          <t>berücksichtigt</t>
        </r>
        <r>
          <rPr>
            <b/>
            <sz val="8"/>
            <color indexed="81"/>
            <rFont val="Tahoma"/>
            <family val="2"/>
          </rPr>
          <t xml:space="preserve">.
</t>
        </r>
        <r>
          <rPr>
            <sz val="8"/>
            <color indexed="81"/>
            <rFont val="Tahoma"/>
            <family val="2"/>
          </rPr>
          <t>Eine direkte Vermarktungs- bzw. Belieferungsmöglichkeit lokal bzw. regional erzeugten Ökostroms im Rahmen einer Verordnungsermächtigung nach</t>
        </r>
        <r>
          <rPr>
            <b/>
            <sz val="8"/>
            <color indexed="81"/>
            <rFont val="Tahoma"/>
            <family val="2"/>
          </rPr>
          <t xml:space="preserve"> § 95 EEG 2014</t>
        </r>
        <r>
          <rPr>
            <sz val="8"/>
            <color indexed="81"/>
            <rFont val="Tahoma"/>
            <family val="2"/>
          </rPr>
          <t xml:space="preserve"> ist noch nicht definiert und wäre auch nur für zukünftige Überlegungen (siehe </t>
        </r>
        <r>
          <rPr>
            <i/>
            <sz val="8"/>
            <color indexed="81"/>
            <rFont val="Tahoma"/>
            <family val="2"/>
          </rPr>
          <t>Weiterentwicklung der Klimaschutzstrategie</t>
        </r>
        <r>
          <rPr>
            <sz val="8"/>
            <color indexed="81"/>
            <rFont val="Tahoma"/>
            <family val="2"/>
          </rPr>
          <t>) relevant.</t>
        </r>
      </text>
    </comment>
    <comment ref="AC69" authorId="0">
      <text>
        <r>
          <rPr>
            <b/>
            <sz val="8"/>
            <color indexed="81"/>
            <rFont val="Tahoma"/>
            <family val="2"/>
          </rPr>
          <t>Anmerkung des Verfassers für Anwender des Strategie-Checks:</t>
        </r>
        <r>
          <rPr>
            <sz val="8"/>
            <color indexed="81"/>
            <rFont val="Tahoma"/>
            <family val="2"/>
          </rPr>
          <t xml:space="preserve">
Bei den Leistungsangaben muss darauf geachtet werden, dass die Leistung der EE-Anlagen des Ökostromportfolio unter </t>
        </r>
        <r>
          <rPr>
            <i/>
            <sz val="8"/>
            <color indexed="81"/>
            <rFont val="Tahoma"/>
            <family val="2"/>
          </rPr>
          <t>Ist-Stand Klimaschutzstrategie</t>
        </r>
        <r>
          <rPr>
            <sz val="8"/>
            <color indexed="81"/>
            <rFont val="Tahoma"/>
            <family val="2"/>
          </rPr>
          <t xml:space="preserve"> in der Gesamtangabe enthalten sind. Ansonsten stimmen die Gesamtwergebnisse des CO2-Rechners nicht!</t>
        </r>
      </text>
    </comment>
    <comment ref="X71" authorId="0">
      <text>
        <r>
          <rPr>
            <b/>
            <sz val="8"/>
            <color indexed="81"/>
            <rFont val="Tahoma"/>
            <family val="2"/>
          </rPr>
          <t>Anmerkung des Verfassers für Anwender des Strategie-Checks:</t>
        </r>
        <r>
          <rPr>
            <sz val="8"/>
            <color indexed="81"/>
            <rFont val="Tahoma"/>
            <family val="2"/>
          </rPr>
          <t xml:space="preserve">
"Graustrom"-Problematik bzw. veränderten Rechtsrahmen für Vermarktung von Ökostrom beachten!  
Grundsätzliche Vermarktungsalternativen nach EEG 2012 § 37 bzw. § 39 (verminderte EEG-Umlage) wurden bei dieser Frage zu Grunde gelegt.
Eine direkte Vermarktungs- bzw. Belieferungsmöglichkeit lokal bzw. regional erzeugten Ökostroms im Rahmen einer Verordnungsermächtigung nach</t>
        </r>
        <r>
          <rPr>
            <b/>
            <sz val="8"/>
            <color indexed="81"/>
            <rFont val="Tahoma"/>
            <family val="2"/>
          </rPr>
          <t xml:space="preserve"> § 95 EEG 2014</t>
        </r>
        <r>
          <rPr>
            <sz val="8"/>
            <color indexed="81"/>
            <rFont val="Tahoma"/>
            <family val="2"/>
          </rPr>
          <t xml:space="preserve"> ist noch nicht abschließend und ausreichend definiert.</t>
        </r>
      </text>
    </comment>
    <comment ref="AB78" authorId="0">
      <text>
        <r>
          <rPr>
            <b/>
            <sz val="8"/>
            <color indexed="81"/>
            <rFont val="Tahoma"/>
            <family val="2"/>
          </rPr>
          <t xml:space="preserve">Anmerkung des Verfassers für Anwender des Strategie-Checks:
</t>
        </r>
        <r>
          <rPr>
            <sz val="8"/>
            <color indexed="81"/>
            <rFont val="Tahoma"/>
            <family val="2"/>
          </rPr>
          <t>Prognostizierte Zahl der Ökostromkunden (heutige Zahl + 20%) in fünf Jahren*jährliche intendierte durschnittliche Stromeinsparung je Kunde;</t>
        </r>
      </text>
    </comment>
    <comment ref="M88" authorId="0">
      <text>
        <r>
          <rPr>
            <b/>
            <sz val="8"/>
            <color indexed="81"/>
            <rFont val="Tahoma"/>
            <family val="2"/>
          </rPr>
          <t>Anmerkung des Verfassers für Anwender des Strategie-Checks:</t>
        </r>
        <r>
          <rPr>
            <sz val="8"/>
            <color indexed="81"/>
            <rFont val="Tahoma"/>
            <family val="2"/>
          </rPr>
          <t xml:space="preserve">
Der in diesem Zusammenhzang vieldiskutierte Aspekt der Abregelung von Einspeisespitzen v.a. bei WEA bleibt im Kontext dieser Frage unberücksichtigt;</t>
        </r>
      </text>
    </comment>
    <comment ref="B93" authorId="0">
      <text>
        <r>
          <rPr>
            <b/>
            <sz val="8"/>
            <color indexed="81"/>
            <rFont val="Tahoma"/>
            <family val="2"/>
          </rPr>
          <t>Anmerkung des Verfassers für Anwender des Strategie-Checks:</t>
        </r>
        <r>
          <rPr>
            <sz val="8"/>
            <color indexed="81"/>
            <rFont val="Tahoma"/>
            <family val="2"/>
          </rPr>
          <t xml:space="preserve">
Die Frage wurde in Hinblick auf die gültigen Rahmenbedingungen des EEG 2012 formuliert; 
Der in diesem Zusammenhzang vieldiskutierte Aspekt der Abregelung von Einspeisespitzen v.a. bei WEA bleibt hierbei unberücksichtigt;
Bei dieser Frage geht es um den Aspekt, die tatsächliche regionale Nutzung von EE-Strom durch Speicherlösungen z.B. durch Anlagenverbund/ -vernetzung im Rahmen eines virtuellen Regionalkraftwerks zu ermöglichen bzw. zu verbessern.</t>
        </r>
      </text>
    </comment>
  </commentList>
</comments>
</file>

<file path=xl/comments3.xml><?xml version="1.0" encoding="utf-8"?>
<comments xmlns="http://schemas.openxmlformats.org/spreadsheetml/2006/main">
  <authors>
    <author>Oliver Finus</author>
  </authors>
  <commentList>
    <comment ref="AL10" authorId="0">
      <text>
        <r>
          <rPr>
            <b/>
            <sz val="8"/>
            <color indexed="81"/>
            <rFont val="Tahoma"/>
            <family val="2"/>
          </rPr>
          <t>Oliver Finus:</t>
        </r>
        <r>
          <rPr>
            <sz val="8"/>
            <color indexed="81"/>
            <rFont val="Tahoma"/>
            <family val="2"/>
          </rPr>
          <t xml:space="preserve">
hier CO2-Äquivalente;
</t>
        </r>
        <r>
          <rPr>
            <b/>
            <sz val="8"/>
            <color indexed="81"/>
            <rFont val="Tahoma"/>
            <family val="2"/>
          </rPr>
          <t>Nur CO2</t>
        </r>
        <r>
          <rPr>
            <sz val="8"/>
            <color indexed="81"/>
            <rFont val="Tahoma"/>
            <family val="2"/>
          </rPr>
          <t xml:space="preserve"> aus UBA ProBas-Datenbank, Tabelle  El-KW-Park-DE-2010
</t>
        </r>
        <r>
          <rPr>
            <b/>
            <sz val="8"/>
            <color indexed="81"/>
            <rFont val="Tahoma"/>
            <family val="2"/>
          </rPr>
          <t>= 0,538 kg/kWh</t>
        </r>
      </text>
    </comment>
    <comment ref="B15" authorId="0">
      <text>
        <r>
          <rPr>
            <b/>
            <sz val="8"/>
            <color indexed="81"/>
            <rFont val="Tahoma"/>
            <family val="2"/>
          </rPr>
          <t>Oliver Finus:</t>
        </r>
        <r>
          <rPr>
            <sz val="8"/>
            <color indexed="81"/>
            <rFont val="Tahoma"/>
            <family val="2"/>
          </rPr>
          <t xml:space="preserve">
Emissionsfaktor "Nur CO2" aus UBA ProBas-Datenbank, Tabelle  El-KW-Park-DE-2010
=</t>
        </r>
        <r>
          <rPr>
            <b/>
            <sz val="8"/>
            <color indexed="81"/>
            <rFont val="Tahoma"/>
            <family val="2"/>
          </rPr>
          <t xml:space="preserve"> 0,538 kg/kWh</t>
        </r>
      </text>
    </comment>
    <comment ref="CA30" authorId="0">
      <text>
        <r>
          <rPr>
            <b/>
            <sz val="8"/>
            <color indexed="81"/>
            <rFont val="Tahoma"/>
            <family val="2"/>
          </rPr>
          <t xml:space="preserve">Anmerkung des Verfassers für Anwender des Strategie-Checks::
</t>
        </r>
        <r>
          <rPr>
            <sz val="8"/>
            <color indexed="81"/>
            <rFont val="Tahoma"/>
            <family val="2"/>
          </rPr>
          <t xml:space="preserve">Vergleichswert aus Mauch, Wolfgang u.a. (2010);
</t>
        </r>
        <r>
          <rPr>
            <i/>
            <sz val="8"/>
            <color indexed="81"/>
            <rFont val="Tahoma"/>
            <family val="2"/>
          </rPr>
          <t>Emissionsfaktor Stromseite:
0,323 kg/kWh el</t>
        </r>
        <r>
          <rPr>
            <sz val="8"/>
            <color indexed="81"/>
            <rFont val="Tahoma"/>
            <family val="2"/>
          </rPr>
          <t xml:space="preserve">
</t>
        </r>
      </text>
    </comment>
    <comment ref="CE30" authorId="0">
      <text>
        <r>
          <rPr>
            <b/>
            <sz val="8"/>
            <color indexed="81"/>
            <rFont val="Tahoma"/>
            <family val="2"/>
          </rPr>
          <t xml:space="preserve">Anmerkung des Verfassers für Anwender des Strategie-Checks:
</t>
        </r>
        <r>
          <rPr>
            <sz val="8"/>
            <color indexed="81"/>
            <rFont val="Tahoma"/>
            <family val="2"/>
          </rPr>
          <t xml:space="preserve">Vergleichswert aus Mauch, Wolfgang u.a. (2010);
</t>
        </r>
        <r>
          <rPr>
            <i/>
            <sz val="8"/>
            <color indexed="81"/>
            <rFont val="Tahoma"/>
            <family val="2"/>
          </rPr>
          <t>Emissionsfaktor Wärmeseite:
0,206 kg/kWh th</t>
        </r>
        <r>
          <rPr>
            <sz val="8"/>
            <color indexed="81"/>
            <rFont val="Tahoma"/>
            <family val="2"/>
          </rPr>
          <t xml:space="preserve">
</t>
        </r>
      </text>
    </comment>
    <comment ref="B36" authorId="0">
      <text>
        <r>
          <rPr>
            <b/>
            <sz val="8"/>
            <color indexed="81"/>
            <rFont val="Tahoma"/>
            <family val="2"/>
          </rPr>
          <t>Anmerkung des Verfassers für Anwender des Strategie-Checks:</t>
        </r>
        <r>
          <rPr>
            <sz val="8"/>
            <color indexed="81"/>
            <rFont val="Tahoma"/>
            <family val="2"/>
          </rPr>
          <t xml:space="preserve">
Ergebnis/ 5, um die durschnittliche Einsparung /a zu erhalten.</t>
        </r>
      </text>
    </comment>
    <comment ref="AI43" authorId="0">
      <text>
        <r>
          <rPr>
            <b/>
            <sz val="8"/>
            <color indexed="81"/>
            <rFont val="Tahoma"/>
            <family val="2"/>
          </rPr>
          <t>Oliver Finus:</t>
        </r>
        <r>
          <rPr>
            <sz val="8"/>
            <color indexed="81"/>
            <rFont val="Tahoma"/>
            <family val="2"/>
          </rPr>
          <t xml:space="preserve">
Tabelle: Braunkohle-KW-DT-DE-2020-Lausitz (Endenergie 100%) der ProBas-Datenbank steht für den aktuellesten Effizienzstandard für Braunkohlekraftwerke (angenommener Nutzungsgrad 100%);
Aus diesem Grund kommt der für Braunkohle sehr niedrige Emissionsfaktor zustande. 
Außerdem werden für die Rohbraunkohle aus der Lausitz geringere Emissionen als bei Braunkohle aus den rheinischen Braunkohleabbaugebieten angesetzt;</t>
        </r>
      </text>
    </comment>
    <comment ref="AO48"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Windenergie</t>
        </r>
      </text>
    </comment>
    <comment ref="AO49"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Photovoltaik</t>
        </r>
      </text>
    </comment>
    <comment ref="AL50" authorId="0">
      <text>
        <r>
          <rPr>
            <b/>
            <sz val="8"/>
            <color indexed="81"/>
            <rFont val="Tahoma"/>
            <family val="2"/>
          </rPr>
          <t>Oliver Finus:</t>
        </r>
        <r>
          <rPr>
            <sz val="8"/>
            <color indexed="81"/>
            <rFont val="Tahoma"/>
            <family val="2"/>
          </rPr>
          <t xml:space="preserve">
In ProBas Datenbank Tabelle: Wasser-KW-gross-DE-2010 ist der Emissionsfaktor noch mit 0,038 kg/ kWh angegeben.</t>
        </r>
      </text>
    </comment>
    <comment ref="AO50" authorId="0">
      <text>
        <r>
          <rPr>
            <b/>
            <sz val="8"/>
            <color indexed="81"/>
            <rFont val="Tahoma"/>
            <family val="2"/>
          </rPr>
          <t>Oliver Finus:</t>
        </r>
        <r>
          <rPr>
            <sz val="8"/>
            <color indexed="81"/>
            <rFont val="Tahoma"/>
            <family val="2"/>
          </rPr>
          <t xml:space="preserve">
Aus:Umweltbundesamt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t>
        </r>
        <r>
          <rPr>
            <i/>
            <sz val="8"/>
            <color indexed="81"/>
            <rFont val="Tahoma"/>
            <family val="2"/>
          </rPr>
          <t>Wasserkraft</t>
        </r>
      </text>
    </comment>
    <comment ref="AO51"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t>
        </r>
        <r>
          <rPr>
            <i/>
            <sz val="8"/>
            <color indexed="81"/>
            <rFont val="Tahoma"/>
            <family val="2"/>
          </rPr>
          <t xml:space="preserve">Biomasse - HWK 50%
</t>
        </r>
        <r>
          <rPr>
            <sz val="8"/>
            <color indexed="81"/>
            <rFont val="Tahoma"/>
            <family val="2"/>
          </rPr>
          <t xml:space="preserve">Für das Jahr </t>
        </r>
        <r>
          <rPr>
            <b/>
            <sz val="8"/>
            <color indexed="81"/>
            <rFont val="Tahoma"/>
            <family val="2"/>
          </rPr>
          <t>2011</t>
        </r>
        <r>
          <rPr>
            <sz val="8"/>
            <color indexed="81"/>
            <rFont val="Tahoma"/>
            <family val="2"/>
          </rPr>
          <t xml:space="preserve"> wurde der Emissionsfaktor durch das UBA noch mit 0,0 kg/kWh beziffert.</t>
        </r>
      </text>
    </comment>
    <comment ref="AO52"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Biogas</t>
        </r>
        <r>
          <rPr>
            <sz val="8"/>
            <color indexed="81"/>
            <rFont val="Tahoma"/>
            <family val="2"/>
          </rPr>
          <t xml:space="preserve">.
Für das Jahr </t>
        </r>
        <r>
          <rPr>
            <b/>
            <sz val="8"/>
            <color indexed="81"/>
            <rFont val="Tahoma"/>
            <family val="2"/>
          </rPr>
          <t>2011</t>
        </r>
        <r>
          <rPr>
            <sz val="8"/>
            <color indexed="81"/>
            <rFont val="Tahoma"/>
            <family val="2"/>
          </rPr>
          <t xml:space="preserve"> wurde der Emissionsfaktor durch das UBA noch mit 0,101 kg/kWh beziffert;</t>
        </r>
      </text>
    </comment>
    <comment ref="AO54"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Erdgas</t>
        </r>
      </text>
    </comment>
    <comment ref="AO56"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Steinkohle</t>
        </r>
      </text>
    </comment>
    <comment ref="AO60"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Braunkohle</t>
        </r>
      </text>
    </comment>
    <comment ref="AI62" authorId="0">
      <text>
        <r>
          <rPr>
            <b/>
            <sz val="8"/>
            <color indexed="81"/>
            <rFont val="Tahoma"/>
            <family val="2"/>
          </rPr>
          <t>Oliver Finus:</t>
        </r>
        <r>
          <rPr>
            <sz val="8"/>
            <color indexed="81"/>
            <rFont val="Tahoma"/>
            <family val="2"/>
          </rPr>
          <t xml:space="preserve">
Tabelle: Braunkohle-KW-DT-DE-2020-Lausitz (Endenergie 100%) der ProBas-Datenbank steht für den aktuellesten Effizienzstandard für Braunkohlekraftwerke (angenommener Nutzungsgrad 100%);
Aus diesem Grund kommt der für Braunkohle sehr niedrige Emissionsfaktor zustande. 
Außerdem werden für die Rohbraunkohle aus der Lausitz geringere Emissionen als bei Braunkohle aus den rheinischen Braunkohleabbaugebieten angesetzt;</t>
        </r>
      </text>
    </comment>
    <comment ref="AO68"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Windenergie</t>
        </r>
      </text>
    </comment>
    <comment ref="AO69"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Photovoltaik</t>
        </r>
      </text>
    </comment>
    <comment ref="AL70" authorId="0">
      <text>
        <r>
          <rPr>
            <b/>
            <sz val="8"/>
            <color indexed="81"/>
            <rFont val="Tahoma"/>
            <family val="2"/>
          </rPr>
          <t>Oliver Finus:</t>
        </r>
        <r>
          <rPr>
            <sz val="8"/>
            <color indexed="81"/>
            <rFont val="Tahoma"/>
            <family val="2"/>
          </rPr>
          <t xml:space="preserve">
In ProBas Datenbank Tabelle: Wasser-KW-gross-DE-2010 ist der Emissionsfaktor noch mit 0,039 kg/ kWh angegeben.</t>
        </r>
      </text>
    </comment>
    <comment ref="AO70" authorId="0">
      <text>
        <r>
          <rPr>
            <b/>
            <sz val="8"/>
            <color indexed="81"/>
            <rFont val="Tahoma"/>
            <family val="2"/>
          </rPr>
          <t>Oliver Finus:</t>
        </r>
        <r>
          <rPr>
            <sz val="8"/>
            <color indexed="81"/>
            <rFont val="Tahoma"/>
            <family val="2"/>
          </rPr>
          <t xml:space="preserve">
Aus:Umweltbundesamt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t>
        </r>
        <r>
          <rPr>
            <i/>
            <sz val="8"/>
            <color indexed="81"/>
            <rFont val="Tahoma"/>
            <family val="2"/>
          </rPr>
          <t xml:space="preserve"> Wasserkraft</t>
        </r>
      </text>
    </comment>
    <comment ref="AO71" authorId="0">
      <text>
        <r>
          <rPr>
            <b/>
            <sz val="8"/>
            <color indexed="81"/>
            <rFont val="Tahoma"/>
            <family val="2"/>
          </rPr>
          <t>Oliver Finus:</t>
        </r>
        <r>
          <rPr>
            <sz val="8"/>
            <color indexed="81"/>
            <rFont val="Tahoma"/>
            <family val="2"/>
          </rPr>
          <t xml:space="preserve">
Aus: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Biomasse - HWK 50%</t>
        </r>
        <r>
          <rPr>
            <sz val="8"/>
            <color indexed="81"/>
            <rFont val="Tahoma"/>
            <family val="2"/>
          </rPr>
          <t xml:space="preserve">
Für das Jahr </t>
        </r>
        <r>
          <rPr>
            <b/>
            <sz val="8"/>
            <color indexed="81"/>
            <rFont val="Tahoma"/>
            <family val="2"/>
          </rPr>
          <t>2011</t>
        </r>
        <r>
          <rPr>
            <sz val="8"/>
            <color indexed="81"/>
            <rFont val="Tahoma"/>
            <family val="2"/>
          </rPr>
          <t xml:space="preserve"> wurde der Emissionsfaktor durch das UBA noch mit 0,017 kg/kWh beziffert;</t>
        </r>
      </text>
    </comment>
    <comment ref="AO72"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t>
        </r>
        <r>
          <rPr>
            <i/>
            <sz val="8"/>
            <color indexed="81"/>
            <rFont val="Tahoma"/>
            <family val="2"/>
          </rPr>
          <t>Biogas</t>
        </r>
        <r>
          <rPr>
            <sz val="8"/>
            <color indexed="81"/>
            <rFont val="Tahoma"/>
            <family val="2"/>
          </rPr>
          <t xml:space="preserve">.
Für das Jahr </t>
        </r>
        <r>
          <rPr>
            <b/>
            <sz val="8"/>
            <color indexed="81"/>
            <rFont val="Tahoma"/>
            <family val="2"/>
          </rPr>
          <t>2011</t>
        </r>
        <r>
          <rPr>
            <sz val="8"/>
            <color indexed="81"/>
            <rFont val="Tahoma"/>
            <family val="2"/>
          </rPr>
          <t xml:space="preserve"> wurde der Emissionsfaktor durch das UBA noch mit 0,234 kg/kWh beziffert;</t>
        </r>
      </text>
    </comment>
    <comment ref="AO73"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3b Emissionsfaktoren (inkl.Vorketten) für die Stromerzeugung aus erneuerbaren Energien 2012 in g/kWh Endenergie; Angabe gilt für einen </t>
        </r>
        <r>
          <rPr>
            <i/>
            <sz val="8"/>
            <color indexed="81"/>
            <rFont val="Tahoma"/>
            <family val="2"/>
          </rPr>
          <t>Mittelwert aus Klär- und Deponiegas</t>
        </r>
        <r>
          <rPr>
            <sz val="8"/>
            <color indexed="81"/>
            <rFont val="Tahoma"/>
            <family val="2"/>
          </rPr>
          <t xml:space="preserve">.
Für das Jahr </t>
        </r>
        <r>
          <rPr>
            <b/>
            <sz val="8"/>
            <color indexed="81"/>
            <rFont val="Tahoma"/>
            <family val="2"/>
          </rPr>
          <t>2011</t>
        </r>
        <r>
          <rPr>
            <sz val="8"/>
            <color indexed="81"/>
            <rFont val="Tahoma"/>
            <family val="2"/>
          </rPr>
          <t xml:space="preserve"> wurde der Emissionsfaktor durch das UBA noch mit 0,051 kg/kWh beziffert;
siehe Referenzangabe!</t>
        </r>
      </text>
    </comment>
    <comment ref="AO75"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Erdgas</t>
        </r>
      </text>
    </comment>
    <comment ref="AO77"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Steinkohle</t>
        </r>
      </text>
    </comment>
    <comment ref="AO81"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Braunkohle</t>
        </r>
      </text>
    </comment>
    <comment ref="AI83" authorId="0">
      <text>
        <r>
          <rPr>
            <b/>
            <sz val="8"/>
            <color indexed="81"/>
            <rFont val="Tahoma"/>
            <family val="2"/>
          </rPr>
          <t>Oliver Finus:</t>
        </r>
        <r>
          <rPr>
            <sz val="8"/>
            <color indexed="81"/>
            <rFont val="Tahoma"/>
            <family val="2"/>
          </rPr>
          <t xml:space="preserve">
Tabelle: Braunkohle-KW-DT-DE-2020-Lausitz (Endenergie 100%) der ProBas-Datenbank steht für den aktuellesten Effizienzstandard für Braunkohlekraftwerke (angenommener Nutzungsgrad 100%);
Aus diesem Grund kommt der für Braunkohle sehr niedrige Emissionsfaktor zustande. 
Außerdem werden für die Rohbraunkohle aus der Lausitz geringere Emissionen als bei Braunkohle aus den rheinischen Braunkohleabbaugebieten angesetzt;</t>
        </r>
      </text>
    </comment>
    <comment ref="AO84" authorId="0">
      <text>
        <r>
          <rPr>
            <b/>
            <sz val="8"/>
            <color indexed="81"/>
            <rFont val="Tahoma"/>
            <family val="2"/>
          </rPr>
          <t>Oliver Finus:</t>
        </r>
        <r>
          <rPr>
            <sz val="8"/>
            <color indexed="81"/>
            <rFont val="Tahoma"/>
            <family val="2"/>
          </rPr>
          <t xml:space="preserve">
Aus:  Umweltbundesamt (UBA): Emissionsbilanz erneuerbarer Energieträger - Bestimmung der vermiedenen Emissionen im Jahr 2012 - Aktualisierte Anhänge 1,2 und 3 - Stand Dezember 2013
Anhang 1, S. 1 von 5 - Tabelle 3a Emissionsfaktoren (inkl.Vorketten) für die Stromerzeugung aus fossilen Energien 2012 in g/kWh Endenergie; Angabe gilt für  </t>
        </r>
        <r>
          <rPr>
            <i/>
            <sz val="8"/>
            <color indexed="81"/>
            <rFont val="Tahoma"/>
            <family val="2"/>
          </rPr>
          <t xml:space="preserve">biogener Anteil Abfall
</t>
        </r>
        <r>
          <rPr>
            <sz val="8"/>
            <color indexed="81"/>
            <rFont val="Tahoma"/>
            <family val="2"/>
          </rPr>
          <t xml:space="preserve">Für das Jahr </t>
        </r>
        <r>
          <rPr>
            <b/>
            <sz val="8"/>
            <color indexed="81"/>
            <rFont val="Tahoma"/>
            <family val="2"/>
          </rPr>
          <t>2011</t>
        </r>
        <r>
          <rPr>
            <sz val="8"/>
            <color indexed="81"/>
            <rFont val="Tahoma"/>
            <family val="2"/>
          </rPr>
          <t xml:space="preserve"> wurde der Emissionsfaktor durch das UBA noch mit 0,023 kg/kWh beziffert</t>
        </r>
        <r>
          <rPr>
            <i/>
            <sz val="8"/>
            <color indexed="81"/>
            <rFont val="Tahoma"/>
            <family val="2"/>
          </rPr>
          <t>.</t>
        </r>
      </text>
    </comment>
    <comment ref="AI85" authorId="0">
      <text>
        <r>
          <rPr>
            <b/>
            <sz val="8"/>
            <color indexed="81"/>
            <rFont val="Tahoma"/>
            <family val="2"/>
          </rPr>
          <t>Oliver Finus:</t>
        </r>
        <r>
          <rPr>
            <sz val="8"/>
            <color indexed="81"/>
            <rFont val="Tahoma"/>
            <family val="2"/>
          </rPr>
          <t xml:space="preserve">
laut zentralem System der Emissionen (ZSE) liegt der Emissionsfaktor für</t>
        </r>
        <r>
          <rPr>
            <i/>
            <sz val="8"/>
            <color indexed="81"/>
            <rFont val="Tahoma"/>
            <family val="2"/>
          </rPr>
          <t xml:space="preserve"> Hausmüll/ Siedlungsabfall fossil</t>
        </r>
        <r>
          <rPr>
            <sz val="8"/>
            <color indexed="81"/>
            <rFont val="Tahoma"/>
            <family val="2"/>
          </rPr>
          <t xml:space="preserve"> 2011 bei 0,329 kg/kWh
Quelle: UBA 07/2013</t>
        </r>
      </text>
    </comment>
  </commentList>
</comments>
</file>

<file path=xl/sharedStrings.xml><?xml version="1.0" encoding="utf-8"?>
<sst xmlns="http://schemas.openxmlformats.org/spreadsheetml/2006/main" count="695" uniqueCount="424">
  <si>
    <t>Welches Zieljahr?</t>
  </si>
  <si>
    <t>Anteil EE in %</t>
  </si>
  <si>
    <t>Anteil konventionell in %</t>
  </si>
  <si>
    <t>1 Eigenerzeugung Strom</t>
  </si>
  <si>
    <r>
      <t xml:space="preserve">1.2 Wie lautet das konkrete </t>
    </r>
    <r>
      <rPr>
        <b/>
        <sz val="11"/>
        <color theme="1"/>
        <rFont val="Calibri"/>
        <family val="2"/>
        <scheme val="minor"/>
      </rPr>
      <t>EE-Ausbauziel Ihres Unternehmens</t>
    </r>
    <r>
      <rPr>
        <sz val="11"/>
        <color theme="1"/>
        <rFont val="Calibri"/>
        <family val="2"/>
        <scheme val="minor"/>
      </rPr>
      <t xml:space="preserve"> in</t>
    </r>
    <r>
      <rPr>
        <i/>
        <sz val="11"/>
        <color theme="1"/>
        <rFont val="Calibri"/>
        <family val="2"/>
        <scheme val="minor"/>
      </rPr>
      <t xml:space="preserve"> Prozent der Bruttostromerzeugung</t>
    </r>
    <r>
      <rPr>
        <sz val="11"/>
        <color theme="1"/>
        <rFont val="Calibri"/>
        <family val="2"/>
        <scheme val="minor"/>
      </rPr>
      <t xml:space="preserve"> im eigenen (Heiz-)kraftwerkspark?</t>
    </r>
  </si>
  <si>
    <t>2 Zusammensetzung des Strommix</t>
  </si>
  <si>
    <r>
      <t xml:space="preserve">2.1 Hat Ihr Unternehmen ein konkretes Ziel zur Erhöhung des Anteils EE am Strommix Ihres Hauptvertriebsprodukts </t>
    </r>
    <r>
      <rPr>
        <i/>
        <sz val="11"/>
        <color theme="1"/>
        <rFont val="Calibri"/>
        <family val="2"/>
        <scheme val="minor"/>
      </rPr>
      <t>Strom</t>
    </r>
    <r>
      <rPr>
        <sz val="11"/>
        <color theme="1"/>
        <rFont val="Calibri"/>
        <family val="2"/>
        <scheme val="minor"/>
      </rPr>
      <t xml:space="preserve"> definiert?</t>
    </r>
  </si>
  <si>
    <r>
      <t xml:space="preserve">2.2 Wie hoch soll der EE-Anteil am zukünftigen Strommix Ihres Hauptvertriebsproduktes </t>
    </r>
    <r>
      <rPr>
        <i/>
        <sz val="11"/>
        <color theme="1"/>
        <rFont val="Calibri"/>
        <family val="2"/>
        <scheme val="minor"/>
      </rPr>
      <t>Strom</t>
    </r>
    <r>
      <rPr>
        <sz val="11"/>
        <color theme="1"/>
        <rFont val="Calibri"/>
        <family val="2"/>
        <scheme val="minor"/>
      </rPr>
      <t xml:space="preserve"> sein?</t>
    </r>
  </si>
  <si>
    <r>
      <t>Anteil EE in % am Strommix des Hauptvertriebsprodukts</t>
    </r>
    <r>
      <rPr>
        <i/>
        <sz val="11"/>
        <color theme="0"/>
        <rFont val="Calibri"/>
        <family val="2"/>
        <scheme val="minor"/>
      </rPr>
      <t xml:space="preserve"> Strom </t>
    </r>
  </si>
  <si>
    <t>Anteil EE in % an der eigenen Bruttostromerzeugung</t>
  </si>
  <si>
    <t>3 Eigenerzeugung Strom aus Kraft-Wärme-Kopplung</t>
  </si>
  <si>
    <t>3.1 Hat Ihr Unternehmen ein konkretes Ziel für den Ausbau der Kraft-Wärme-Kopplung (KWK) im eigenen Kraftwerkspark verbindlich definiert?</t>
  </si>
  <si>
    <t>A Zielsetzungen Strom</t>
  </si>
  <si>
    <t>Anteil KWK in % an der eigenen Bruttostromerzeugung</t>
  </si>
  <si>
    <t>Anteil KWK in %</t>
  </si>
  <si>
    <t>Anteil nur Stromerzeugung in %</t>
  </si>
  <si>
    <t>B Vertrieb Ökostrom</t>
  </si>
  <si>
    <t>Produktbezeich-nungen(n)?</t>
  </si>
  <si>
    <t>Herkunft und EE-Technik(en)?</t>
  </si>
  <si>
    <t>Durschnittliches Alter der Anlagen?</t>
  </si>
  <si>
    <t>C Stromnetzmanagement</t>
  </si>
  <si>
    <t>1. Stromnetzoptimierung</t>
  </si>
  <si>
    <t>Erläuterungen/ Begründungen</t>
  </si>
  <si>
    <t>Konkrete Maßnahme(n)?</t>
  </si>
  <si>
    <t>2 Stromspeicherung zur Netzentlastung</t>
  </si>
  <si>
    <t>3 Weitere Vorhaben im Rahmen des Stromnetzmanagement</t>
  </si>
  <si>
    <t>1. Typologie Ökostrom (Herkunft, EE-Anlagen)</t>
  </si>
  <si>
    <t>1.3 Wie alt sind die EE-Anlagen, aus denen Sie Strom für Ihr/-e Ökostromangebot/-e beziehen, im Durchschnitt (gemessen ab Zeitpunkt der Inbetriebnahme)?</t>
  </si>
  <si>
    <t>Label und Zertifizierungsstelle?</t>
  </si>
  <si>
    <r>
      <rPr>
        <b/>
        <sz val="14"/>
        <color rgb="FF95C11F"/>
        <rFont val="Tahoma"/>
        <family val="2"/>
      </rPr>
      <t>Strategie-Check</t>
    </r>
    <r>
      <rPr>
        <b/>
        <sz val="14"/>
        <color rgb="FF2D2E83"/>
        <rFont val="Tahoma"/>
        <family val="2"/>
      </rPr>
      <t xml:space="preserve"> </t>
    </r>
    <r>
      <rPr>
        <b/>
        <i/>
        <sz val="14"/>
        <color rgb="FF2D2E83"/>
        <rFont val="Tahoma"/>
        <family val="2"/>
      </rPr>
      <t>Strom</t>
    </r>
  </si>
  <si>
    <t>Zusätzliche EE-Einspeisung bzw. Leistungsaufnahme in MWh oder MW/ a?</t>
  </si>
  <si>
    <t>Erweiterungs- und Erläuterungsmöglichkeiten</t>
  </si>
  <si>
    <t>Konkretes Ziel und Zieljahr?</t>
  </si>
  <si>
    <t>Wie wird die Verbidlichkeit der Zielsetzung sichergestellt?</t>
  </si>
  <si>
    <t>Verbindlichkeit/ Controlling</t>
  </si>
  <si>
    <t>3.2 Falls Ihr Unternehmen bereits ein konkretes Ziel für den Ausbau der KWK im eigenen Kraftwerkspark definiert hat, erachten Sie es im Rahmen Ihrer Gesamtstrategie für sinnvoll, die bestehende Zielmarke zu erhöhen?</t>
  </si>
  <si>
    <t>1.1 Halten Sie eine Anpassung Ihres derzeitigen Öko-Strom-Angebotes für notwendig und möglich?</t>
  </si>
  <si>
    <t>Möglichkeiten?</t>
  </si>
  <si>
    <t>Gibt es Ziele für die Anpassung?</t>
  </si>
  <si>
    <t>Möglichkeiten ?</t>
  </si>
  <si>
    <t>Maßnahmen/ Möglichkeiten ?</t>
  </si>
  <si>
    <r>
      <rPr>
        <b/>
        <sz val="14"/>
        <color rgb="FF95C11F"/>
        <rFont val="Tahoma"/>
        <family val="2"/>
      </rPr>
      <t>Geschäftsmodell-Check</t>
    </r>
    <r>
      <rPr>
        <b/>
        <sz val="14"/>
        <color rgb="FF2D2E83"/>
        <rFont val="Tahoma"/>
        <family val="2"/>
      </rPr>
      <t xml:space="preserve"> </t>
    </r>
    <r>
      <rPr>
        <b/>
        <i/>
        <sz val="14"/>
        <color rgb="FF2D2E83"/>
        <rFont val="Tahoma"/>
        <family val="2"/>
      </rPr>
      <t>Strom</t>
    </r>
  </si>
  <si>
    <t>2.1 Sieht Ihr Unternehmen den Bedarf/ die Notwendigkeit netzentlastende Speicherlösungen einzuführen oder zu testen, um die Abregelung von EE-Anlagen in Schwachlastzeiten mit hoher EE-Erzeugung zu verringern und damit die tatsächliche Nutzung erzeugten EE-Stroms zu optimieren?</t>
  </si>
  <si>
    <t>Möglicher Zeitraum?</t>
  </si>
  <si>
    <t>2.2 Falls Ihr Unternehmen den Bedarf/ die Notwendigkeit sieht, netzentlastende Speicherlösungen einzuführen, in welchem Zeitraum sollen die notwendigen Maßnahmen umgesetzt werden?</t>
  </si>
  <si>
    <t>Wie wird die Verbidlichkeit der Ziele/Maßnahmen sichergestellt?</t>
  </si>
  <si>
    <r>
      <rPr>
        <b/>
        <sz val="14"/>
        <color rgb="FF95C11F"/>
        <rFont val="Tahoma"/>
        <family val="2"/>
      </rPr>
      <t>CO</t>
    </r>
    <r>
      <rPr>
        <b/>
        <vertAlign val="subscript"/>
        <sz val="14"/>
        <color rgb="FF95C11F"/>
        <rFont val="Tahoma"/>
        <family val="2"/>
      </rPr>
      <t>2</t>
    </r>
    <r>
      <rPr>
        <b/>
        <sz val="14"/>
        <color rgb="FF95C11F"/>
        <rFont val="Tahoma"/>
        <family val="2"/>
      </rPr>
      <t>-Rechner</t>
    </r>
    <r>
      <rPr>
        <b/>
        <sz val="14"/>
        <color rgb="FF2D2E83"/>
        <rFont val="Tahoma"/>
        <family val="2"/>
      </rPr>
      <t xml:space="preserve"> </t>
    </r>
    <r>
      <rPr>
        <b/>
        <i/>
        <sz val="14"/>
        <color rgb="FF2D2E83"/>
        <rFont val="Tahoma"/>
        <family val="2"/>
      </rPr>
      <t>Strom</t>
    </r>
  </si>
  <si>
    <t>Schlüsselpartner</t>
  </si>
  <si>
    <t>Schlüsselaktivitäten</t>
  </si>
  <si>
    <t>Kostenfaktoren/ Kostenstruktur</t>
  </si>
  <si>
    <t>Das Grundraster zur Entwicklung neuer Geschäftsmodelle</t>
  </si>
  <si>
    <t>Schlüsselressourcen</t>
  </si>
  <si>
    <t>Wertangebote</t>
  </si>
  <si>
    <t>• Wie helfen Sie Ihren Kunden, ihre funktionalen Aufgaben zu bewältigen?</t>
  </si>
  <si>
    <t>•</t>
  </si>
  <si>
    <t>Zusätzliche Einflussfaktoren</t>
  </si>
  <si>
    <t xml:space="preserve">• gesetzliche Rahmenbedingungen: </t>
  </si>
  <si>
    <t xml:space="preserve">• Markt- und Wettbewerbsbedingungen: </t>
  </si>
  <si>
    <t xml:space="preserve">•  Technologische Rahmenbedingungen: </t>
  </si>
  <si>
    <t>Erlösequellen/ prognostizierte Erlöse</t>
  </si>
  <si>
    <t>Vertriebskanäle</t>
  </si>
  <si>
    <t>Kundenbeziehung</t>
  </si>
  <si>
    <t>Kundensegmente</t>
  </si>
  <si>
    <t xml:space="preserve">• </t>
  </si>
  <si>
    <r>
      <t xml:space="preserve">Neue Geschäftsmodelle </t>
    </r>
    <r>
      <rPr>
        <b/>
        <i/>
        <sz val="12"/>
        <color theme="1"/>
        <rFont val="Tahoma"/>
        <family val="2"/>
      </rPr>
      <t>Strom</t>
    </r>
    <r>
      <rPr>
        <b/>
        <sz val="12"/>
        <color theme="1"/>
        <rFont val="Tahoma"/>
        <family val="2"/>
      </rPr>
      <t xml:space="preserve"> 2</t>
    </r>
  </si>
  <si>
    <r>
      <t xml:space="preserve">Neue Geschäftsmodelle </t>
    </r>
    <r>
      <rPr>
        <b/>
        <i/>
        <sz val="12"/>
        <color theme="1"/>
        <rFont val="Tahoma"/>
        <family val="2"/>
      </rPr>
      <t>Strom</t>
    </r>
    <r>
      <rPr>
        <b/>
        <sz val="12"/>
        <color theme="1"/>
        <rFont val="Tahoma"/>
        <family val="2"/>
      </rPr>
      <t xml:space="preserve"> 1</t>
    </r>
  </si>
  <si>
    <t>Breite Öffnung des Regelenergiemarktes für EE steht noch aus;</t>
  </si>
  <si>
    <t>• Angebot Regelenergie bzw. gesicherte Leistung im Bedarfsfall (v.a. Frequenzerhaltung)</t>
  </si>
  <si>
    <t>Virtuelle Kraftwerke in Forschungsprojekten erprobt; erste Umsetzungen auf regionaler Ebene erfolgt - Expertise einholen, z.B. Stadtwerke München!</t>
  </si>
  <si>
    <t>Noch kein Markt im klassischen Sinne  vorhanden; Bisher nur wenige Anbieter von EE-Regelenergie (Zulassung durch Übertragungsnetzbetreiber/ Präqualifikation)</t>
  </si>
  <si>
    <t>• Zahlungen der Übertragungsnetbetreiber für die Bereitstellung gesicherter Leistung / Regelenergie nach Regulierungsrahmen</t>
  </si>
  <si>
    <t>• Bewerbung auf Auschreibungen - definiert über Regulierungsrahmen</t>
  </si>
  <si>
    <t>• IT-Lösungen (Einkauf)</t>
  </si>
  <si>
    <r>
      <rPr>
        <b/>
        <sz val="14"/>
        <rFont val="Tahoma"/>
        <family val="2"/>
      </rPr>
      <t>Beispiel</t>
    </r>
    <r>
      <rPr>
        <b/>
        <sz val="12"/>
        <rFont val="Tahoma"/>
        <family val="2"/>
      </rPr>
      <t xml:space="preserve"> </t>
    </r>
    <r>
      <rPr>
        <b/>
        <sz val="12"/>
        <color theme="1"/>
        <rFont val="Tahoma"/>
        <family val="2"/>
      </rPr>
      <t xml:space="preserve">für neues Geschäftsmodell </t>
    </r>
    <r>
      <rPr>
        <b/>
        <i/>
        <sz val="12"/>
        <color theme="1"/>
        <rFont val="Tahoma"/>
        <family val="2"/>
      </rPr>
      <t xml:space="preserve">Strom: </t>
    </r>
    <r>
      <rPr>
        <b/>
        <sz val="12"/>
        <color rgb="FF2D2E83"/>
        <rFont val="Tahoma"/>
        <family val="2"/>
      </rPr>
      <t>Aufbau eines virtuellen Regionalkraftwerks zur Bereitstellung von Regelenergie</t>
    </r>
  </si>
  <si>
    <t>• Problemlösung (Nicht-Einhaltung des geforderten Frequenzbandes) durch die Bereitstellung von Regelenergie</t>
  </si>
  <si>
    <t>• Wie lösen Sie die Probleme und beseitigen Hindernisse und Widerstände Ihres/ Ihrer Kunden?</t>
  </si>
  <si>
    <t>• Wie helfen Sie Ihren Kunden, ihre Ziele zu erfüllen?</t>
  </si>
  <si>
    <t>• Lieferung von Regelenergie dient der Systemstabilisierung (v.a. Frequenzerhaltung) = Ziel Übertragungsnetzbetreiber</t>
  </si>
  <si>
    <t>• Über Ausschreibung def. Produkt: z.B. ges. Leistung</t>
  </si>
  <si>
    <t>• Ausschreibungen der Übertragungsnetzbetreiber; Keine bes. Kundenansprache notwendig!</t>
  </si>
  <si>
    <t>• Kundenbeziehung v.a. über Regulierungsrahmen definiert</t>
  </si>
  <si>
    <t xml:space="preserve">• EE-Anlagenbetreiber i. d. Region ab def. Anlagenleistung &amp; Partnerstadtwerk </t>
  </si>
  <si>
    <t xml:space="preserve">• Regelenergielieferung durch Partner (s.o.); </t>
  </si>
  <si>
    <t>• EE-Anlagen als Schlüsselressource zum Betrieb eines virtuellen Regionalkraftwerks; Partnerstadtwerk: Nutzung Leitzentrale</t>
  </si>
  <si>
    <t>• Wie möchten Ihre Kunden Ihre Produkte erhalten (Distribution)?</t>
  </si>
  <si>
    <t>• Aufbau eines virtuellen Kraftwerks zusammen mit Partnern; Teilnahme an Ausschreibungen der Übertragungsnetzbetreiber, evtl.anderer Vertzeilernetzbetreiber</t>
  </si>
  <si>
    <t>• Zusätzliches geschultes Personal zum Betrieb eines virtuellen Kraftwerks (o. Qual. v. vorh. Personal)</t>
  </si>
  <si>
    <t>• Erlöse nach vorgegebener Bedarfsstruktur der Netzbetreiber (Kunden)</t>
  </si>
  <si>
    <t>• Erhalt der Erlöse nach bedarfsgerechter Bereitstellung von Regelenergie</t>
  </si>
  <si>
    <t>• Kosten EE-Anlagen (Partner); Fixkosten Leitwarte (Technik = Hardware; Personal); Standard. oder passgenaue IT-Lösung; Qualifikation Personal</t>
  </si>
  <si>
    <t>• Vorwiegend Fixkosten</t>
  </si>
  <si>
    <t>• Bereits vor Leistungserbringung (Aufbau Hard- und Software, Partnersuche)</t>
  </si>
  <si>
    <t xml:space="preserve">• Übertragungsnetzbetreiber (380/ 220 KV- Ebene) in unserer Region (3 Landkreise); </t>
  </si>
  <si>
    <t xml:space="preserve">• Lieferung von Regelenergie dient der Systemstabilität (v.a. Frequenzerhaltung) = funktionale Aufgabe </t>
  </si>
  <si>
    <t>• Wann erhalten Sie die Erlöse (vorab, während, nach erbrachter Leistung)?</t>
  </si>
  <si>
    <t>Quelle: Wikipedia</t>
  </si>
  <si>
    <r>
      <t>Abschätzung CO</t>
    </r>
    <r>
      <rPr>
        <b/>
        <vertAlign val="subscript"/>
        <sz val="11"/>
        <color rgb="FF2D2E83"/>
        <rFont val="Calibri"/>
        <family val="2"/>
        <scheme val="minor"/>
      </rPr>
      <t>2</t>
    </r>
    <r>
      <rPr>
        <b/>
        <sz val="11"/>
        <color rgb="FF2D2E83"/>
        <rFont val="Calibri"/>
        <family val="2"/>
        <scheme val="minor"/>
      </rPr>
      <t>-Einsparung/a</t>
    </r>
  </si>
  <si>
    <r>
      <t>1.1 CO</t>
    </r>
    <r>
      <rPr>
        <vertAlign val="subscript"/>
        <sz val="11"/>
        <color theme="1"/>
        <rFont val="Calibri"/>
        <family val="2"/>
        <scheme val="minor"/>
      </rPr>
      <t>2</t>
    </r>
    <r>
      <rPr>
        <sz val="11"/>
        <color theme="1"/>
        <rFont val="Calibri"/>
        <family val="2"/>
        <scheme val="minor"/>
      </rPr>
      <t>-Einsparung, wenn das durch Ihr Unternehmen</t>
    </r>
    <r>
      <rPr>
        <b/>
        <sz val="11"/>
        <color theme="1"/>
        <rFont val="Calibri"/>
        <family val="2"/>
        <scheme val="minor"/>
      </rPr>
      <t xml:space="preserve"> angepasste Ziel</t>
    </r>
    <r>
      <rPr>
        <sz val="11"/>
        <color theme="1"/>
        <rFont val="Calibri"/>
        <family val="2"/>
        <scheme val="minor"/>
      </rPr>
      <t xml:space="preserve"> für den Ausbau der erneuerbaren Energien (EE) im eigenen (Heiz-)kraftwerkspark erreicht wird</t>
    </r>
  </si>
  <si>
    <t>Erfassung der zur Durchführung des Strategie-Checks zentralen Unternehmensdaten</t>
  </si>
  <si>
    <t>A Kontaktdaten</t>
  </si>
  <si>
    <t>Name des Unternehmens mit Rechtsform</t>
  </si>
  <si>
    <t>Kontaktperson für den Strategie-Check</t>
  </si>
  <si>
    <t>Funktion im Unternehmen</t>
  </si>
  <si>
    <t>E-Mail und Tel.</t>
  </si>
  <si>
    <t>Kommunaler Anteil am Unternehmen</t>
  </si>
  <si>
    <t>B Strukturdaten des Unternehmens</t>
  </si>
  <si>
    <t>Wie hoch ist der kommunale Anteil an Ihrem Unternehmen in Prozent? Wenn Sie mehrere kommunale Anteilseigner haben, wie ist die genaue prozentuale Zusammensetzung?</t>
  </si>
  <si>
    <t>Erläuterungen</t>
  </si>
  <si>
    <t>Stromkunden 2013</t>
  </si>
  <si>
    <t>Wärmekunden 2013</t>
  </si>
  <si>
    <t>Erdgaskunden 2013</t>
  </si>
  <si>
    <t>Geschäftsfelder/ Sparten</t>
  </si>
  <si>
    <t xml:space="preserve">In welchen der folgenden Geschäftsfeldern ist Ihr Unternehmen tätig? </t>
  </si>
  <si>
    <t>Wertschöpfungsebenen</t>
  </si>
  <si>
    <t xml:space="preserve">Auf welchen der folgenden Wertschöpfungsebenen ist Ihr Unternehmen tätig? </t>
  </si>
  <si>
    <t>C Daten Energieerzeugung und Vertrieb</t>
  </si>
  <si>
    <r>
      <t xml:space="preserve">2013 erzeugte </t>
    </r>
    <r>
      <rPr>
        <b/>
        <sz val="11"/>
        <color theme="0"/>
        <rFont val="Calibri"/>
        <family val="2"/>
        <scheme val="minor"/>
      </rPr>
      <t>Bruttostrommenge</t>
    </r>
    <r>
      <rPr>
        <sz val="11"/>
        <color theme="0"/>
        <rFont val="Calibri"/>
        <family val="2"/>
        <scheme val="minor"/>
      </rPr>
      <t xml:space="preserve"> </t>
    </r>
    <r>
      <rPr>
        <b/>
        <sz val="11"/>
        <color theme="0"/>
        <rFont val="Calibri"/>
        <family val="2"/>
        <scheme val="minor"/>
      </rPr>
      <t>in MWh</t>
    </r>
    <r>
      <rPr>
        <sz val="11"/>
        <color theme="0"/>
        <rFont val="Calibri"/>
        <family val="2"/>
        <scheme val="minor"/>
      </rPr>
      <t>?</t>
    </r>
  </si>
  <si>
    <r>
      <t xml:space="preserve">Stromabsatz </t>
    </r>
    <r>
      <rPr>
        <b/>
        <i/>
        <vertAlign val="superscript"/>
        <sz val="11"/>
        <color rgb="FF2D2E83"/>
        <rFont val="Calibri"/>
        <family val="2"/>
        <scheme val="minor"/>
      </rPr>
      <t>3</t>
    </r>
  </si>
  <si>
    <t>Wie hoch war der Gesamtstromabsatz (Eigenerzeugung und Stromzukauf) Ihres Unternehmens im Verteilungsgebiet im Jahr 2013 (oder 2014, falls Daten schon geprüft vorliegen) in MWh?</t>
  </si>
  <si>
    <r>
      <rPr>
        <b/>
        <sz val="11"/>
        <color theme="0"/>
        <rFont val="Calibri"/>
        <family val="2"/>
        <scheme val="minor"/>
      </rPr>
      <t>Gesamtstromabsatz</t>
    </r>
    <r>
      <rPr>
        <sz val="11"/>
        <color theme="0"/>
        <rFont val="Calibri"/>
        <family val="2"/>
        <scheme val="minor"/>
      </rPr>
      <t xml:space="preserve"> 2013 </t>
    </r>
    <r>
      <rPr>
        <b/>
        <sz val="11"/>
        <color theme="0"/>
        <rFont val="Calibri"/>
        <family val="2"/>
        <scheme val="minor"/>
      </rPr>
      <t>in MWh</t>
    </r>
    <r>
      <rPr>
        <sz val="11"/>
        <color theme="0"/>
        <rFont val="Calibri"/>
        <family val="2"/>
        <scheme val="minor"/>
      </rPr>
      <t>?</t>
    </r>
  </si>
  <si>
    <r>
      <t xml:space="preserve">2013 erzeugte </t>
    </r>
    <r>
      <rPr>
        <b/>
        <sz val="11"/>
        <color theme="0"/>
        <rFont val="Calibri"/>
        <family val="2"/>
        <scheme val="minor"/>
      </rPr>
      <t xml:space="preserve">Bruttowärmemenge </t>
    </r>
    <r>
      <rPr>
        <sz val="11"/>
        <color theme="0"/>
        <rFont val="Calibri"/>
        <family val="2"/>
        <scheme val="minor"/>
      </rPr>
      <t xml:space="preserve">(inkl. Kälte) </t>
    </r>
    <r>
      <rPr>
        <b/>
        <sz val="11"/>
        <color theme="0"/>
        <rFont val="Calibri"/>
        <family val="2"/>
        <scheme val="minor"/>
      </rPr>
      <t>in MWh</t>
    </r>
    <r>
      <rPr>
        <sz val="11"/>
        <color theme="0"/>
        <rFont val="Calibri"/>
        <family val="2"/>
        <scheme val="minor"/>
      </rPr>
      <t>?</t>
    </r>
  </si>
  <si>
    <r>
      <t xml:space="preserve">Wärmeabsatz </t>
    </r>
    <r>
      <rPr>
        <b/>
        <i/>
        <vertAlign val="superscript"/>
        <sz val="11"/>
        <color rgb="FF2D2E83"/>
        <rFont val="Calibri"/>
        <family val="2"/>
        <scheme val="minor"/>
      </rPr>
      <t>4</t>
    </r>
  </si>
  <si>
    <t>Gasabsatz</t>
  </si>
  <si>
    <r>
      <t>Falls Sie Gasnetzbetreiber sind, bzw. eines ihrer Geschäftsfelder die Gasversorgung ist: Wie hoch war der Gesamterdgasabsatz Ihres Unternehmens im Verteilungsgebiet im Jahr 2013 (oder 2014, falls Daten schon geprüft vorliegen) in MWh</t>
    </r>
    <r>
      <rPr>
        <b/>
        <vertAlign val="superscript"/>
        <sz val="11"/>
        <color theme="1"/>
        <rFont val="Calibri"/>
        <family val="2"/>
        <scheme val="minor"/>
      </rPr>
      <t>5</t>
    </r>
    <r>
      <rPr>
        <b/>
        <i/>
        <vertAlign val="superscript"/>
        <sz val="11"/>
        <color theme="1"/>
        <rFont val="Calibri"/>
        <family val="2"/>
        <scheme val="minor"/>
      </rPr>
      <t xml:space="preserve"> </t>
    </r>
    <r>
      <rPr>
        <sz val="11"/>
        <color theme="1"/>
        <rFont val="Calibri"/>
        <family val="2"/>
        <scheme val="minor"/>
      </rPr>
      <t>?</t>
    </r>
  </si>
  <si>
    <r>
      <rPr>
        <b/>
        <sz val="11"/>
        <color theme="0"/>
        <rFont val="Calibri"/>
        <family val="2"/>
        <scheme val="minor"/>
      </rPr>
      <t>Gesamterdgasabsatz</t>
    </r>
    <r>
      <rPr>
        <sz val="11"/>
        <color theme="0"/>
        <rFont val="Calibri"/>
        <family val="2"/>
        <scheme val="minor"/>
      </rPr>
      <t xml:space="preserve"> 2013 </t>
    </r>
    <r>
      <rPr>
        <b/>
        <sz val="11"/>
        <color theme="0"/>
        <rFont val="Calibri"/>
        <family val="2"/>
        <scheme val="minor"/>
      </rPr>
      <t>in MWh</t>
    </r>
    <r>
      <rPr>
        <b/>
        <vertAlign val="superscript"/>
        <sz val="11"/>
        <color theme="0"/>
        <rFont val="Calibri"/>
        <family val="2"/>
        <scheme val="minor"/>
      </rPr>
      <t>5</t>
    </r>
    <r>
      <rPr>
        <b/>
        <sz val="11"/>
        <color theme="0"/>
        <rFont val="Calibri"/>
        <family val="2"/>
        <scheme val="minor"/>
      </rPr>
      <t xml:space="preserve"> </t>
    </r>
    <r>
      <rPr>
        <sz val="11"/>
        <color theme="0"/>
        <rFont val="Calibri"/>
        <family val="2"/>
        <scheme val="minor"/>
      </rPr>
      <t>?</t>
    </r>
  </si>
  <si>
    <r>
      <t>1.1 CO</t>
    </r>
    <r>
      <rPr>
        <vertAlign val="subscript"/>
        <sz val="11"/>
        <color theme="1"/>
        <rFont val="Calibri"/>
        <family val="2"/>
        <scheme val="minor"/>
      </rPr>
      <t>2</t>
    </r>
    <r>
      <rPr>
        <sz val="11"/>
        <color theme="1"/>
        <rFont val="Calibri"/>
        <family val="2"/>
        <scheme val="minor"/>
      </rPr>
      <t xml:space="preserve">-Einsparung, wenn das durch Ihr Unternehmen </t>
    </r>
    <r>
      <rPr>
        <b/>
        <sz val="11"/>
        <color theme="1"/>
        <rFont val="Calibri"/>
        <family val="2"/>
        <scheme val="minor"/>
      </rPr>
      <t>verbindlich definierte Ziel</t>
    </r>
    <r>
      <rPr>
        <sz val="11"/>
        <color theme="1"/>
        <rFont val="Calibri"/>
        <family val="2"/>
        <scheme val="minor"/>
      </rPr>
      <t xml:space="preserve"> für den Ausbau der erneuerbaren Energien (EE) im eigenen (Heiz-)kraftwerkspark erreicht wird:</t>
    </r>
  </si>
  <si>
    <r>
      <t>Grundlagen der CO</t>
    </r>
    <r>
      <rPr>
        <b/>
        <vertAlign val="subscript"/>
        <sz val="12"/>
        <color theme="1"/>
        <rFont val="Tahoma"/>
        <family val="2"/>
      </rPr>
      <t>2</t>
    </r>
    <r>
      <rPr>
        <b/>
        <sz val="12"/>
        <color theme="1"/>
        <rFont val="Tahoma"/>
        <family val="2"/>
      </rPr>
      <t>-Berechnung</t>
    </r>
  </si>
  <si>
    <r>
      <t>CO</t>
    </r>
    <r>
      <rPr>
        <b/>
        <i/>
        <vertAlign val="subscript"/>
        <sz val="11"/>
        <color rgb="FF2D2E83"/>
        <rFont val="Calibri"/>
        <family val="2"/>
        <scheme val="minor"/>
      </rPr>
      <t>2</t>
    </r>
    <r>
      <rPr>
        <b/>
        <i/>
        <sz val="11"/>
        <color rgb="FF2D2E83"/>
        <rFont val="Calibri"/>
        <family val="2"/>
        <scheme val="minor"/>
      </rPr>
      <t>-Emissionsfaktor Deutscher Strommix</t>
    </r>
  </si>
  <si>
    <r>
      <t xml:space="preserve">Kundenzahl </t>
    </r>
    <r>
      <rPr>
        <b/>
        <i/>
        <vertAlign val="superscript"/>
        <sz val="11"/>
        <color rgb="FF2D2E83"/>
        <rFont val="Calibri"/>
        <family val="2"/>
        <scheme val="minor"/>
      </rPr>
      <t>1</t>
    </r>
  </si>
  <si>
    <t>Zubau konventionell</t>
  </si>
  <si>
    <t>Geplante Investitionen in welche konventionellen Energieträger?</t>
  </si>
  <si>
    <t>Rückbau konventionell</t>
  </si>
  <si>
    <r>
      <t xml:space="preserve">Geplanter </t>
    </r>
    <r>
      <rPr>
        <b/>
        <sz val="11"/>
        <color theme="0"/>
        <rFont val="Calibri"/>
        <family val="2"/>
        <scheme val="minor"/>
      </rPr>
      <t>Leistungszubau</t>
    </r>
    <r>
      <rPr>
        <sz val="11"/>
        <color theme="0"/>
        <rFont val="Calibri"/>
        <family val="2"/>
        <scheme val="minor"/>
      </rPr>
      <t xml:space="preserve"> je Energieträger</t>
    </r>
    <r>
      <rPr>
        <b/>
        <sz val="11"/>
        <color theme="0"/>
        <rFont val="Calibri"/>
        <family val="2"/>
        <scheme val="minor"/>
      </rPr>
      <t xml:space="preserve"> in MW</t>
    </r>
    <r>
      <rPr>
        <b/>
        <vertAlign val="subscript"/>
        <sz val="11"/>
        <color theme="0"/>
        <rFont val="Calibri"/>
        <family val="2"/>
        <scheme val="minor"/>
      </rPr>
      <t>el</t>
    </r>
    <r>
      <rPr>
        <sz val="11"/>
        <color theme="0"/>
        <rFont val="Calibri"/>
        <family val="2"/>
        <scheme val="minor"/>
      </rPr>
      <t>?</t>
    </r>
  </si>
  <si>
    <r>
      <t xml:space="preserve">Geplanter </t>
    </r>
    <r>
      <rPr>
        <b/>
        <sz val="11"/>
        <color theme="0"/>
        <rFont val="Calibri"/>
        <family val="2"/>
        <scheme val="minor"/>
      </rPr>
      <t>Leistungszubau</t>
    </r>
    <r>
      <rPr>
        <sz val="11"/>
        <color theme="0"/>
        <rFont val="Calibri"/>
        <family val="2"/>
        <scheme val="minor"/>
      </rPr>
      <t xml:space="preserve"> je Energieträger</t>
    </r>
    <r>
      <rPr>
        <b/>
        <sz val="11"/>
        <color theme="0"/>
        <rFont val="Calibri"/>
        <family val="2"/>
        <scheme val="minor"/>
      </rPr>
      <t xml:space="preserve"> in MW</t>
    </r>
    <r>
      <rPr>
        <b/>
        <vertAlign val="subscript"/>
        <sz val="11"/>
        <color theme="0"/>
        <rFont val="Calibri"/>
        <family val="2"/>
        <scheme val="minor"/>
      </rPr>
      <t>th</t>
    </r>
    <r>
      <rPr>
        <sz val="11"/>
        <color theme="0"/>
        <rFont val="Calibri"/>
        <family val="2"/>
        <scheme val="minor"/>
      </rPr>
      <t>?</t>
    </r>
  </si>
  <si>
    <r>
      <t xml:space="preserve">Geplanter </t>
    </r>
    <r>
      <rPr>
        <b/>
        <sz val="11"/>
        <color theme="0"/>
        <rFont val="Calibri"/>
        <family val="2"/>
        <scheme val="minor"/>
      </rPr>
      <t>Leistungsrückbau</t>
    </r>
    <r>
      <rPr>
        <sz val="11"/>
        <color theme="0"/>
        <rFont val="Calibri"/>
        <family val="2"/>
        <scheme val="minor"/>
      </rPr>
      <t xml:space="preserve"> je Energieträger</t>
    </r>
    <r>
      <rPr>
        <b/>
        <sz val="11"/>
        <color theme="0"/>
        <rFont val="Calibri"/>
        <family val="2"/>
        <scheme val="minor"/>
      </rPr>
      <t xml:space="preserve"> in MW</t>
    </r>
    <r>
      <rPr>
        <b/>
        <vertAlign val="subscript"/>
        <sz val="11"/>
        <color theme="0"/>
        <rFont val="Calibri"/>
        <family val="2"/>
        <scheme val="minor"/>
      </rPr>
      <t>el</t>
    </r>
    <r>
      <rPr>
        <sz val="11"/>
        <color theme="0"/>
        <rFont val="Calibri"/>
        <family val="2"/>
        <scheme val="minor"/>
      </rPr>
      <t>?</t>
    </r>
  </si>
  <si>
    <r>
      <t xml:space="preserve">Geplanter </t>
    </r>
    <r>
      <rPr>
        <b/>
        <sz val="11"/>
        <color theme="0"/>
        <rFont val="Calibri"/>
        <family val="2"/>
        <scheme val="minor"/>
      </rPr>
      <t>Leistungsrückbau</t>
    </r>
    <r>
      <rPr>
        <sz val="11"/>
        <color theme="0"/>
        <rFont val="Calibri"/>
        <family val="2"/>
        <scheme val="minor"/>
      </rPr>
      <t xml:space="preserve"> je Energieträger</t>
    </r>
    <r>
      <rPr>
        <b/>
        <sz val="11"/>
        <color theme="0"/>
        <rFont val="Calibri"/>
        <family val="2"/>
        <scheme val="minor"/>
      </rPr>
      <t xml:space="preserve"> in MW</t>
    </r>
    <r>
      <rPr>
        <b/>
        <vertAlign val="subscript"/>
        <sz val="11"/>
        <color theme="0"/>
        <rFont val="Calibri"/>
        <family val="2"/>
        <scheme val="minor"/>
      </rPr>
      <t>th</t>
    </r>
    <r>
      <rPr>
        <sz val="11"/>
        <color theme="0"/>
        <rFont val="Calibri"/>
        <family val="2"/>
        <scheme val="minor"/>
      </rPr>
      <t>?</t>
    </r>
  </si>
  <si>
    <t>Welche konventionellen Energieträger sind vom Rückbau betroffen?</t>
  </si>
  <si>
    <t>Rückbau erneuerbar</t>
  </si>
  <si>
    <t>Welche erneuerbaren Energieträger sind vom Rückbau betroffen?</t>
  </si>
  <si>
    <t>x</t>
  </si>
  <si>
    <r>
      <t xml:space="preserve">Gibt es eine konkrete Planung, wie viel </t>
    </r>
    <r>
      <rPr>
        <b/>
        <sz val="11"/>
        <color theme="1"/>
        <rFont val="Calibri"/>
        <family val="2"/>
        <scheme val="minor"/>
      </rPr>
      <t>elektrische Leistung in MW</t>
    </r>
    <r>
      <rPr>
        <b/>
        <vertAlign val="subscript"/>
        <sz val="11"/>
        <color theme="1"/>
        <rFont val="Calibri"/>
        <family val="2"/>
        <scheme val="minor"/>
      </rPr>
      <t>el</t>
    </r>
    <r>
      <rPr>
        <b/>
        <sz val="11"/>
        <color theme="1"/>
        <rFont val="Calibri"/>
        <family val="2"/>
        <scheme val="minor"/>
      </rPr>
      <t xml:space="preserve"> und thermische Leistung in MW</t>
    </r>
    <r>
      <rPr>
        <b/>
        <vertAlign val="subscript"/>
        <sz val="11"/>
        <color theme="1"/>
        <rFont val="Calibri"/>
        <family val="2"/>
        <scheme val="minor"/>
      </rPr>
      <t>th</t>
    </r>
    <r>
      <rPr>
        <b/>
        <sz val="11"/>
        <color theme="1"/>
        <rFont val="Calibri"/>
        <family val="2"/>
        <scheme val="minor"/>
      </rPr>
      <t xml:space="preserve"> auf der Basis konventioneller Energieträger</t>
    </r>
    <r>
      <rPr>
        <sz val="11"/>
        <color theme="1"/>
        <rFont val="Calibri"/>
        <family val="2"/>
        <scheme val="minor"/>
      </rPr>
      <t xml:space="preserve"> Ihr Unternehmen </t>
    </r>
    <r>
      <rPr>
        <b/>
        <sz val="11"/>
        <color theme="1"/>
        <rFont val="Calibri"/>
        <family val="2"/>
        <scheme val="minor"/>
      </rPr>
      <t>in den kommenden fünf Jahren</t>
    </r>
    <r>
      <rPr>
        <sz val="11"/>
        <color theme="1"/>
        <rFont val="Calibri"/>
        <family val="2"/>
        <scheme val="minor"/>
      </rPr>
      <t xml:space="preserve"> im Rahmen der eigenen oder gemeinschaftlichen Strom-/ Wärmeerzeugung </t>
    </r>
    <r>
      <rPr>
        <b/>
        <sz val="11"/>
        <color theme="1"/>
        <rFont val="Calibri"/>
        <family val="2"/>
        <scheme val="minor"/>
      </rPr>
      <t>zurückbauen</t>
    </r>
    <r>
      <rPr>
        <sz val="11"/>
        <color theme="1"/>
        <rFont val="Calibri"/>
        <family val="2"/>
        <scheme val="minor"/>
      </rPr>
      <t xml:space="preserve"> bzw. stillegen möchte?</t>
    </r>
  </si>
  <si>
    <r>
      <t xml:space="preserve">Gibt es eine konkrete Planung, wie viel </t>
    </r>
    <r>
      <rPr>
        <b/>
        <sz val="11"/>
        <color theme="1"/>
        <rFont val="Calibri"/>
        <family val="2"/>
        <scheme val="minor"/>
      </rPr>
      <t>elektrische Leistung in MW</t>
    </r>
    <r>
      <rPr>
        <b/>
        <vertAlign val="subscript"/>
        <sz val="11"/>
        <color theme="1"/>
        <rFont val="Calibri"/>
        <family val="2"/>
        <scheme val="minor"/>
      </rPr>
      <t>el</t>
    </r>
    <r>
      <rPr>
        <b/>
        <sz val="11"/>
        <color theme="1"/>
        <rFont val="Calibri"/>
        <family val="2"/>
        <scheme val="minor"/>
      </rPr>
      <t xml:space="preserve">  und thermische Leistung in MW</t>
    </r>
    <r>
      <rPr>
        <b/>
        <vertAlign val="subscript"/>
        <sz val="11"/>
        <color theme="1"/>
        <rFont val="Calibri"/>
        <family val="2"/>
        <scheme val="minor"/>
      </rPr>
      <t>th</t>
    </r>
    <r>
      <rPr>
        <b/>
        <sz val="11"/>
        <color theme="1"/>
        <rFont val="Calibri"/>
        <family val="2"/>
        <scheme val="minor"/>
      </rPr>
      <t xml:space="preserve"> auf der Basis konventioneller Energieträger </t>
    </r>
    <r>
      <rPr>
        <sz val="11"/>
        <color theme="1"/>
        <rFont val="Calibri"/>
        <family val="2"/>
        <scheme val="minor"/>
      </rPr>
      <t xml:space="preserve">Ihr Unternehmen </t>
    </r>
    <r>
      <rPr>
        <b/>
        <sz val="11"/>
        <color theme="1"/>
        <rFont val="Calibri"/>
        <family val="2"/>
        <scheme val="minor"/>
      </rPr>
      <t>in den kommenden fünf Jahren</t>
    </r>
    <r>
      <rPr>
        <sz val="11"/>
        <color theme="1"/>
        <rFont val="Calibri"/>
        <family val="2"/>
        <scheme val="minor"/>
      </rPr>
      <t xml:space="preserve">  für die eigene oder gemeinschaftliche Strom-/ Wärmeerzeugung hinzubauen möchte?</t>
    </r>
  </si>
  <si>
    <r>
      <t xml:space="preserve">Gibt es eine konkrete Planung, wie viel </t>
    </r>
    <r>
      <rPr>
        <b/>
        <sz val="11"/>
        <color theme="1"/>
        <rFont val="Calibri"/>
        <family val="2"/>
        <scheme val="minor"/>
      </rPr>
      <t>elektrische Leistung in MW</t>
    </r>
    <r>
      <rPr>
        <b/>
        <vertAlign val="subscript"/>
        <sz val="11"/>
        <color theme="1"/>
        <rFont val="Calibri"/>
        <family val="2"/>
        <scheme val="minor"/>
      </rPr>
      <t>el</t>
    </r>
    <r>
      <rPr>
        <b/>
        <sz val="11"/>
        <color theme="1"/>
        <rFont val="Calibri"/>
        <family val="2"/>
        <scheme val="minor"/>
      </rPr>
      <t xml:space="preserve"> und thermische Leistung in MW</t>
    </r>
    <r>
      <rPr>
        <b/>
        <vertAlign val="subscript"/>
        <sz val="11"/>
        <color theme="1"/>
        <rFont val="Calibri"/>
        <family val="2"/>
        <scheme val="minor"/>
      </rPr>
      <t>th</t>
    </r>
    <r>
      <rPr>
        <b/>
        <sz val="11"/>
        <color theme="1"/>
        <rFont val="Calibri"/>
        <family val="2"/>
        <scheme val="minor"/>
      </rPr>
      <t xml:space="preserve"> auf der Basis erneuerbarer Energieträger</t>
    </r>
    <r>
      <rPr>
        <sz val="11"/>
        <color theme="1"/>
        <rFont val="Calibri"/>
        <family val="2"/>
        <scheme val="minor"/>
      </rPr>
      <t xml:space="preserve"> Ihr Unternehmen </t>
    </r>
    <r>
      <rPr>
        <b/>
        <sz val="11"/>
        <color theme="1"/>
        <rFont val="Calibri"/>
        <family val="2"/>
        <scheme val="minor"/>
      </rPr>
      <t>in den kommenden fünf Jahren</t>
    </r>
    <r>
      <rPr>
        <sz val="11"/>
        <color theme="1"/>
        <rFont val="Calibri"/>
        <family val="2"/>
        <scheme val="minor"/>
      </rPr>
      <t xml:space="preserve"> im Rahmen der eigenen oder gemeinschaftlichen Strom-/ Wärmeerzeugung </t>
    </r>
    <r>
      <rPr>
        <b/>
        <sz val="11"/>
        <color theme="1"/>
        <rFont val="Calibri"/>
        <family val="2"/>
        <scheme val="minor"/>
      </rPr>
      <t>zurückbauen</t>
    </r>
    <r>
      <rPr>
        <sz val="11"/>
        <color theme="1"/>
        <rFont val="Calibri"/>
        <family val="2"/>
        <scheme val="minor"/>
      </rPr>
      <t xml:space="preserve"> bzw. stillegen möchte?</t>
    </r>
  </si>
  <si>
    <t xml:space="preserve">Windenergie </t>
  </si>
  <si>
    <t>Photovoltaik</t>
  </si>
  <si>
    <t>Wasserkraft</t>
  </si>
  <si>
    <t>Erneuerbare Energien:</t>
  </si>
  <si>
    <t>Biogas</t>
  </si>
  <si>
    <t>Konventionelle Energien:</t>
  </si>
  <si>
    <t>Erdgas</t>
  </si>
  <si>
    <t>Steinkohle</t>
  </si>
  <si>
    <t>Braunkohle</t>
  </si>
  <si>
    <t>Müllverbrennung</t>
  </si>
  <si>
    <t>Angenommene Volllaststunden für Stromerzeugung je Technik</t>
  </si>
  <si>
    <r>
      <t>CO</t>
    </r>
    <r>
      <rPr>
        <b/>
        <i/>
        <vertAlign val="subscript"/>
        <sz val="11"/>
        <color rgb="FF2D2E83"/>
        <rFont val="Calibri"/>
        <family val="2"/>
        <scheme val="minor"/>
      </rPr>
      <t>2</t>
    </r>
    <r>
      <rPr>
        <b/>
        <i/>
        <sz val="11"/>
        <color rgb="FF2D2E83"/>
        <rFont val="Calibri"/>
        <family val="2"/>
        <scheme val="minor"/>
      </rPr>
      <t>-Emissionsfaktoren je Erzeugungstechnik</t>
    </r>
  </si>
  <si>
    <t xml:space="preserve">Endenergetische Betrachtung (ohne Vorkette): </t>
  </si>
  <si>
    <t>Feste Biomasse (Holz)</t>
  </si>
  <si>
    <t>Referenz:</t>
  </si>
  <si>
    <r>
      <rPr>
        <i/>
        <sz val="11"/>
        <color theme="1"/>
        <rFont val="Calibri"/>
        <family val="2"/>
        <scheme val="minor"/>
      </rPr>
      <t>Umweltbundesamt (UBA</t>
    </r>
    <r>
      <rPr>
        <sz val="11"/>
        <color theme="1"/>
        <rFont val="Calibri"/>
        <family val="2"/>
        <scheme val="minor"/>
      </rPr>
      <t>): Prozessorientierte Basisdaten für Umweltmanagement-Instrumente (ProBas); Tabelle: Gas-DT-HKW-EK-DE-2005/brutto</t>
    </r>
  </si>
  <si>
    <r>
      <rPr>
        <i/>
        <sz val="11"/>
        <color theme="1"/>
        <rFont val="Calibri"/>
        <family val="2"/>
        <scheme val="minor"/>
      </rPr>
      <t>Umweltbundesamt (UBA)</t>
    </r>
    <r>
      <rPr>
        <sz val="11"/>
        <color theme="1"/>
        <rFont val="Calibri"/>
        <family val="2"/>
        <scheme val="minor"/>
      </rPr>
      <t xml:space="preserve"> : Prozessorientierte Basisdaten für Umweltmanagement-Instrumente (ProBas); Tabelle: Braunkohle-KW-DT-DE-2020-Lausitz (Endenergie 100%)</t>
    </r>
  </si>
  <si>
    <r>
      <rPr>
        <i/>
        <sz val="11"/>
        <color theme="1"/>
        <rFont val="Calibri"/>
        <family val="2"/>
        <scheme val="minor"/>
      </rPr>
      <t>Umweltbundesamt (UBA)</t>
    </r>
    <r>
      <rPr>
        <sz val="11"/>
        <color theme="1"/>
        <rFont val="Calibri"/>
        <family val="2"/>
        <scheme val="minor"/>
      </rPr>
      <t>: Prozessorientierte Basisdaten für Umweltmanagement-Instrumente (ProBas); Tabelle: Müll-KW-DT-DE-2020 (Endenergie 100%)</t>
    </r>
  </si>
  <si>
    <t xml:space="preserve">Primärenergetische Betrachtung (mit Vorkette): </t>
  </si>
  <si>
    <r>
      <t>Quelle: LfU Bayern: Excel-Tabelle zur Berechnung von CO</t>
    </r>
    <r>
      <rPr>
        <vertAlign val="subscript"/>
        <sz val="11"/>
        <color theme="1"/>
        <rFont val="Calibri"/>
        <family val="2"/>
        <scheme val="minor"/>
      </rPr>
      <t>2</t>
    </r>
    <r>
      <rPr>
        <sz val="11"/>
        <color theme="1"/>
        <rFont val="Calibri"/>
        <family val="2"/>
        <scheme val="minor"/>
      </rPr>
      <t xml:space="preserve">-Emissionen/ Stand Dezember 2013 mit Verweis auf </t>
    </r>
    <r>
      <rPr>
        <i/>
        <sz val="11"/>
        <color theme="1"/>
        <rFont val="Calibri"/>
        <family val="2"/>
        <scheme val="minor"/>
      </rPr>
      <t>Umweltbundesamt (UBA)</t>
    </r>
    <r>
      <rPr>
        <sz val="11"/>
        <color theme="1"/>
        <rFont val="Calibri"/>
        <family val="2"/>
        <scheme val="minor"/>
      </rPr>
      <t>: Prozessorientierte Basisdaten für Umweltmanagement-Instrumente (ProBas = ProBas-Datenbank); Tabelle: El-KW-Park-DE-2010 [Wert CO</t>
    </r>
    <r>
      <rPr>
        <vertAlign val="subscript"/>
        <sz val="11"/>
        <color theme="1"/>
        <rFont val="Calibri"/>
        <family val="2"/>
        <scheme val="minor"/>
      </rPr>
      <t>2</t>
    </r>
    <r>
      <rPr>
        <sz val="11"/>
        <color theme="1"/>
        <rFont val="Calibri"/>
        <family val="2"/>
        <scheme val="minor"/>
      </rPr>
      <t>-Äquivalente Strommix DE stammt allerdings aus Tabelle: El-KW-Park-DE-2011!]</t>
    </r>
  </si>
  <si>
    <r>
      <rPr>
        <i/>
        <sz val="11"/>
        <color theme="1"/>
        <rFont val="Calibri"/>
        <family val="2"/>
        <scheme val="minor"/>
      </rPr>
      <t>Umweltbundesamt (UBA)</t>
    </r>
    <r>
      <rPr>
        <sz val="11"/>
        <color theme="1"/>
        <rFont val="Calibri"/>
        <family val="2"/>
        <scheme val="minor"/>
      </rPr>
      <t>: Prozessorientierte Basisdaten für Umweltmanagement-Instrumente (ProBas); Tabelle: Kohle-HKW-EK-DE-2005/brutto</t>
    </r>
  </si>
  <si>
    <r>
      <t>In der endenergetischen Betrachtung werden für die erneuerbaren Energien keine CO</t>
    </r>
    <r>
      <rPr>
        <vertAlign val="subscript"/>
        <sz val="11"/>
        <color rgb="FF2D2E83"/>
        <rFont val="Calibri"/>
        <family val="2"/>
        <scheme val="minor"/>
      </rPr>
      <t>2</t>
    </r>
    <r>
      <rPr>
        <sz val="11"/>
        <color rgb="FF2D2E83"/>
        <rFont val="Calibri"/>
        <family val="2"/>
        <scheme val="minor"/>
      </rPr>
      <t>-Emissionen angesetzt!</t>
    </r>
  </si>
  <si>
    <r>
      <t>Abschätzung mit Standarddaten (Primärenergetische Betrachtung, CO</t>
    </r>
    <r>
      <rPr>
        <b/>
        <i/>
        <vertAlign val="subscript"/>
        <sz val="11"/>
        <color theme="0"/>
        <rFont val="Calibri"/>
        <family val="2"/>
        <scheme val="minor"/>
      </rPr>
      <t>2</t>
    </r>
    <r>
      <rPr>
        <b/>
        <i/>
        <sz val="11"/>
        <color theme="0"/>
        <rFont val="Calibri"/>
        <family val="2"/>
        <scheme val="minor"/>
      </rPr>
      <t>-Äquivalente)</t>
    </r>
  </si>
  <si>
    <r>
      <rPr>
        <i/>
        <sz val="11"/>
        <color theme="1"/>
        <rFont val="Calibri"/>
        <family val="2"/>
        <scheme val="minor"/>
      </rPr>
      <t>Umweltbundesamt (UBA)</t>
    </r>
    <r>
      <rPr>
        <sz val="11"/>
        <color theme="1"/>
        <rFont val="Calibri"/>
        <family val="2"/>
        <scheme val="minor"/>
      </rPr>
      <t>: Prozessorientierte Basisdaten für Umweltmanagement-Instrumente (ProBas); Tabelle: Braunkohle-KW-DT-DE-2020-Lausitz</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</si>
  <si>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Gas-DT-HKW-EK-DE-2005/brutto und vgl. </t>
    </r>
    <r>
      <rPr>
        <i/>
        <sz val="11"/>
        <color theme="1"/>
        <rFont val="Calibri"/>
        <family val="2"/>
        <scheme val="minor"/>
      </rPr>
      <t>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</si>
  <si>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Kohle-HKW-EK-DE-2005/brutto und vgl. </t>
    </r>
    <r>
      <rPr>
        <i/>
        <sz val="11"/>
        <color theme="1"/>
        <rFont val="Calibri"/>
        <family val="2"/>
        <scheme val="minor"/>
      </rPr>
      <t>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</si>
  <si>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Braunkohle-KW-DT-DE-2020-Lausitz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</si>
  <si>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xml:space="preserve"> : Prozessorientierte Basisdaten für Umweltmanagement-Instrumente (ProBas); Tabelle: Braunkohle-KW-DT-DE-2020-Lausitz (Endenergie 100%) und vgl.</t>
    </r>
    <r>
      <rPr>
        <i/>
        <sz val="11"/>
        <color theme="1"/>
        <rFont val="Calibri"/>
        <family val="2"/>
        <scheme val="minor"/>
      </rPr>
      <t xml:space="preserve"> 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</si>
  <si>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Kohle-HKW-EK-DE-2010/en und vgl. </t>
    </r>
    <r>
      <rPr>
        <i/>
        <sz val="11"/>
        <color theme="1"/>
        <rFont val="Calibri"/>
        <family val="2"/>
        <scheme val="minor"/>
      </rPr>
      <t>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</si>
  <si>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Kohle-HKW-EK-DE-2010/en</t>
    </r>
  </si>
  <si>
    <r>
      <rPr>
        <i/>
        <sz val="11"/>
        <color theme="1"/>
        <rFont val="Calibri"/>
        <family val="2"/>
        <scheme val="minor"/>
      </rPr>
      <t>Umweltbundesamt (UBA)</t>
    </r>
    <r>
      <rPr>
        <sz val="11"/>
        <color theme="1"/>
        <rFont val="Calibri"/>
        <family val="2"/>
        <scheme val="minor"/>
      </rPr>
      <t>: Prozessorientierte Basisdaten für Umweltmanagement-Instrumente (ProBas); Tabelle:Kohle-HKW-EK-DE-2010/en</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</si>
  <si>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Kohle-KW-DT-DE-2020 (Endenergie 100%) und vgl. </t>
    </r>
    <r>
      <rPr>
        <i/>
        <sz val="11"/>
        <color theme="1"/>
        <rFont val="Calibri"/>
        <family val="2"/>
        <scheme val="minor"/>
      </rPr>
      <t>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</si>
  <si>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Kohle-KW-DT-DE-2020 (Endenergie 100%)</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</si>
  <si>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Kohle-KW-DT-DE-2020 und vgl. </t>
    </r>
    <r>
      <rPr>
        <i/>
        <sz val="11"/>
        <color theme="1"/>
        <rFont val="Calibri"/>
        <family val="2"/>
        <scheme val="minor"/>
      </rPr>
      <t>Agentur für erneuerbare Energien (AEE)</t>
    </r>
    <r>
      <rPr>
        <sz val="11"/>
        <color theme="1"/>
        <rFont val="Calibri"/>
        <family val="2"/>
        <scheme val="minor"/>
      </rPr>
      <t>: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</si>
  <si>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Kohle-KW-DT-DE-2020 (Endenergie 100%) </t>
    </r>
    <r>
      <rPr>
        <i/>
        <sz val="11"/>
        <color rgb="FFFF0000"/>
        <rFont val="Calibri"/>
        <family val="2"/>
        <scheme val="minor"/>
      </rPr>
      <t>d.h. Nutzungsgrad Kraftwerk 99 %</t>
    </r>
  </si>
  <si>
    <r>
      <rPr>
        <i/>
        <sz val="11"/>
        <color theme="1"/>
        <rFont val="Calibri"/>
        <family val="2"/>
        <scheme val="minor"/>
      </rPr>
      <t>Umweltbundesamt (UBA)</t>
    </r>
    <r>
      <rPr>
        <sz val="11"/>
        <color theme="1"/>
        <rFont val="Calibri"/>
        <family val="2"/>
        <scheme val="minor"/>
      </rPr>
      <t>: Prozessorientierte Basisdaten für Umweltmanagement-Instrumente (ProBas); Tabelle: Kohle-KW-DT-DE-2020,</t>
    </r>
    <r>
      <rPr>
        <i/>
        <sz val="11"/>
        <color theme="1"/>
        <rFont val="Calibri"/>
        <family val="2"/>
        <scheme val="minor"/>
      </rPr>
      <t xml:space="preserve"> </t>
    </r>
    <r>
      <rPr>
        <i/>
        <sz val="11"/>
        <color rgb="FFFF0000"/>
        <rFont val="Calibri"/>
        <family val="2"/>
        <scheme val="minor"/>
      </rPr>
      <t>d.h. Nutzungsgrad Kraftwerk 47%</t>
    </r>
  </si>
  <si>
    <r>
      <rPr>
        <i/>
        <sz val="11"/>
        <color theme="1"/>
        <rFont val="Calibri"/>
        <family val="2"/>
        <scheme val="minor"/>
      </rPr>
      <t>Umweltbundesamt (UBA)</t>
    </r>
    <r>
      <rPr>
        <sz val="11"/>
        <color theme="1"/>
        <rFont val="Calibri"/>
        <family val="2"/>
        <scheme val="minor"/>
      </rPr>
      <t>: Prozessorientierte Basisdaten für Umweltmanagement-Instrumente (ProBas); Tabelle: Kohle-KW-DT-DE-2020</t>
    </r>
  </si>
  <si>
    <r>
      <rPr>
        <i/>
        <sz val="11"/>
        <color theme="1"/>
        <rFont val="Calibri"/>
        <family val="2"/>
        <scheme val="minor"/>
      </rPr>
      <t>Umweltbundesamt (UBA)</t>
    </r>
    <r>
      <rPr>
        <sz val="11"/>
        <color theme="1"/>
        <rFont val="Calibri"/>
        <family val="2"/>
        <scheme val="minor"/>
      </rPr>
      <t>: Prozessorientierte Basisdaten für Umweltmanagement-Instrumente (ProBas); Tabelle: Braunkohle-KW-DT-DE-2020-Lausitz</t>
    </r>
    <r>
      <rPr>
        <i/>
        <sz val="11"/>
        <color theme="1"/>
        <rFont val="Calibri"/>
        <family val="2"/>
        <scheme val="minor"/>
      </rPr>
      <t xml:space="preserve">, </t>
    </r>
    <r>
      <rPr>
        <i/>
        <sz val="11"/>
        <color rgb="FFFF0000"/>
        <rFont val="Calibri"/>
        <family val="2"/>
        <scheme val="minor"/>
      </rPr>
      <t>d.h. Nutzungsgrad Kraftwerk 45%</t>
    </r>
  </si>
  <si>
    <r>
      <rPr>
        <i/>
        <sz val="11"/>
        <color theme="1"/>
        <rFont val="Calibri"/>
        <family val="2"/>
        <scheme val="minor"/>
      </rPr>
      <t>Umweltbundesamt (UBA)</t>
    </r>
    <r>
      <rPr>
        <sz val="11"/>
        <color theme="1"/>
        <rFont val="Calibri"/>
        <family val="2"/>
        <scheme val="minor"/>
      </rPr>
      <t>: Prozessorientierte Basisdaten für Umweltmanagement-Instrumente (ProBas); Tabelle: Braunkohle-HKW-EK-DE-rheinisch-2010/en</t>
    </r>
  </si>
  <si>
    <r>
      <rPr>
        <i/>
        <sz val="11"/>
        <color theme="1"/>
        <rFont val="Calibri"/>
        <family val="2"/>
        <scheme val="minor"/>
      </rPr>
      <t>Umweltbundesamt (UBA)</t>
    </r>
    <r>
      <rPr>
        <sz val="11"/>
        <color theme="1"/>
        <rFont val="Calibri"/>
        <family val="2"/>
        <scheme val="minor"/>
      </rPr>
      <t xml:space="preserve"> : Prozessorientierte Basisdaten für Umweltmanagement-Instrumente (ProBas); Tabelle: Braunkohle-KW-DT-DE-2020-Lausitz (Endenergie 100%),</t>
    </r>
    <r>
      <rPr>
        <i/>
        <sz val="11"/>
        <color theme="1"/>
        <rFont val="Calibri"/>
        <family val="2"/>
        <scheme val="minor"/>
      </rPr>
      <t xml:space="preserve"> </t>
    </r>
    <r>
      <rPr>
        <i/>
        <sz val="11"/>
        <color rgb="FFFF0000"/>
        <rFont val="Calibri"/>
        <family val="2"/>
        <scheme val="minor"/>
      </rPr>
      <t>d.h. Nutzungsgrad Kraftwerk 100%; Geringere Emissionen als bei Braunkohle aus den rheinischen Braunkohleabbaugebieten;</t>
    </r>
  </si>
  <si>
    <r>
      <t>CO</t>
    </r>
    <r>
      <rPr>
        <b/>
        <i/>
        <vertAlign val="subscript"/>
        <sz val="11"/>
        <color rgb="FF2D2E83"/>
        <rFont val="Calibri"/>
        <family val="2"/>
        <scheme val="minor"/>
      </rPr>
      <t>2</t>
    </r>
    <r>
      <rPr>
        <b/>
        <i/>
        <sz val="11"/>
        <color rgb="FF2D2E83"/>
        <rFont val="Calibri"/>
        <family val="2"/>
        <scheme val="minor"/>
      </rPr>
      <t>-Äquivalente je Erzeugungstechnik, mit Vorkette</t>
    </r>
  </si>
  <si>
    <r>
      <rPr>
        <i/>
        <sz val="11"/>
        <color theme="1"/>
        <rFont val="Calibri"/>
        <family val="2"/>
        <scheme val="minor"/>
      </rPr>
      <t>Umweltbundesamt (UBA</t>
    </r>
    <r>
      <rPr>
        <sz val="11"/>
        <color theme="1"/>
        <rFont val="Calibri"/>
        <family val="2"/>
        <scheme val="minor"/>
      </rPr>
      <t>): Prozessorientierte Basisdaten für Umweltmanagement-Instrumente (ProBas); Tabelle: Gas-HKW-GuD-gross-DE-2020/en</t>
    </r>
  </si>
  <si>
    <r>
      <rPr>
        <i/>
        <sz val="11"/>
        <color theme="1"/>
        <rFont val="Calibri"/>
        <family val="2"/>
        <scheme val="minor"/>
      </rPr>
      <t>Umweltbundesamt (UBA)</t>
    </r>
    <r>
      <rPr>
        <sz val="11"/>
        <color theme="1"/>
        <rFont val="Calibri"/>
        <family val="2"/>
        <scheme val="minor"/>
      </rPr>
      <t>: Prozessorientierte Basisdaten für Umweltmanagement-Instrumente (ProBas); Tabelle: Braunkohle-HKW-EK-DE-rheinisch-2010/en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</si>
  <si>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Gas-HKW-GuD-gross-DE-2020/en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</si>
  <si>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Solar-PV-multi-Rahmen-mit-Rack-DE-2010</t>
    </r>
  </si>
  <si>
    <r>
      <rPr>
        <i/>
        <sz val="11"/>
        <color theme="1"/>
        <rFont val="Calibri"/>
        <family val="2"/>
        <scheme val="minor"/>
      </rPr>
      <t>Agentur für erneuerbare Energien (AEE</t>
    </r>
    <r>
      <rPr>
        <sz val="11"/>
        <color theme="1"/>
        <rFont val="Calibri"/>
        <family val="2"/>
        <scheme val="minor"/>
      </rPr>
      <t>): Renews Special - Ausgabe 49: Klima- und Umweltschutz durch Erneuerbare Energien. Berlin 02/2011, S.9,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</si>
  <si>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Biogas-Einsp-Gras-Silage-0LUC-BHKW-GM 1 MW-DE-2005/en</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</si>
  <si>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Holz-EU-Wald-Hackschnitzel-HKW-GD-20 MW-2020/e </t>
    </r>
  </si>
  <si>
    <r>
      <t>Zwischenrechnungen für CO</t>
    </r>
    <r>
      <rPr>
        <b/>
        <vertAlign val="subscript"/>
        <sz val="12"/>
        <color theme="1"/>
        <rFont val="Tahoma"/>
        <family val="2"/>
      </rPr>
      <t>2</t>
    </r>
    <r>
      <rPr>
        <b/>
        <sz val="12"/>
        <color theme="1"/>
        <rFont val="Tahoma"/>
        <family val="2"/>
      </rPr>
      <t>-Berechnung</t>
    </r>
  </si>
  <si>
    <r>
      <t>Berechnung CO</t>
    </r>
    <r>
      <rPr>
        <b/>
        <i/>
        <vertAlign val="subscript"/>
        <sz val="11"/>
        <color rgb="FF2D2E83"/>
        <rFont val="Calibri"/>
        <family val="2"/>
        <scheme val="minor"/>
      </rPr>
      <t>2</t>
    </r>
    <r>
      <rPr>
        <b/>
        <i/>
        <sz val="11"/>
        <color rgb="FF2D2E83"/>
        <rFont val="Calibri"/>
        <family val="2"/>
        <scheme val="minor"/>
      </rPr>
      <t>-Einsparung durch zusätzliche EE</t>
    </r>
  </si>
  <si>
    <r>
      <rPr>
        <i/>
        <sz val="11"/>
        <color theme="1"/>
        <rFont val="Calibri"/>
        <family val="2"/>
        <scheme val="minor"/>
      </rPr>
      <t>Agentur für erneuerbare Energien (AEE</t>
    </r>
    <r>
      <rPr>
        <sz val="11"/>
        <color theme="1"/>
        <rFont val="Calibri"/>
        <family val="2"/>
        <scheme val="minor"/>
      </rPr>
      <t>): Renews Special - Ausgabe 49: Klima- und Umweltschutz durch Erneuerbare Energien. Berlin 02/2011, S.9, Tabelle: Spezifische Emissionen der Stromerzeugung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</si>
  <si>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Solar-PV-multi-Rahmen-mit-Rack-DE-2010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</si>
  <si>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Holz-EU-Wald-Hackschnitzel-HKW-GD-20 MW-2020/e und vgl. Agentur für erneuerbare Energien (AEE): Bundesländer mit neuer Energie - Jahresreport  Föderal erneuerbar 2011/2012. Berlin 02/2012, S.15 (Tabelle: Spezifische Emissionen der Stromerzeugung)</t>
    </r>
  </si>
  <si>
    <r>
      <rPr>
        <i/>
        <sz val="11"/>
        <color theme="1"/>
        <rFont val="Calibri"/>
        <family val="2"/>
        <scheme val="minor"/>
      </rPr>
      <t>Umweltbundesamt (UBA)</t>
    </r>
    <r>
      <rPr>
        <sz val="11"/>
        <color theme="1"/>
        <rFont val="Calibri"/>
        <family val="2"/>
        <scheme val="minor"/>
      </rPr>
      <t>: Prozessorientierte Basisdaten für Umweltmanagement-Instrumente (ProBas); Tabelle: Biogas-Einsp-Gras-Silage-0LUC-BHKW-GM 1 MW-DE-2005/en und vgl. Agentur für erneuerbare Energien (AEE): Bundesländer mit neuer Energie - Jahresreport  Föderal erneuerbar 2011/2012. Berlin 02/2012, S.15 (Tabelle: Spezifische Emissionen der Stromerzeugung)</t>
    </r>
  </si>
  <si>
    <r>
      <t>Berechnung CO</t>
    </r>
    <r>
      <rPr>
        <b/>
        <i/>
        <vertAlign val="subscript"/>
        <sz val="11"/>
        <color rgb="FF2D2E83"/>
        <rFont val="Calibri"/>
        <family val="2"/>
        <scheme val="minor"/>
      </rPr>
      <t>2</t>
    </r>
    <r>
      <rPr>
        <b/>
        <i/>
        <sz val="11"/>
        <color rgb="FF2D2E83"/>
        <rFont val="Calibri"/>
        <family val="2"/>
        <scheme val="minor"/>
      </rPr>
      <t>-Zuwachs durch zusätzliche Konventionelle</t>
    </r>
  </si>
  <si>
    <r>
      <t>Berechnung CO</t>
    </r>
    <r>
      <rPr>
        <b/>
        <i/>
        <vertAlign val="subscript"/>
        <sz val="11"/>
        <color rgb="FF2D2E83"/>
        <rFont val="Calibri"/>
        <family val="2"/>
        <scheme val="minor"/>
      </rPr>
      <t>2</t>
    </r>
    <r>
      <rPr>
        <b/>
        <i/>
        <sz val="11"/>
        <color rgb="FF2D2E83"/>
        <rFont val="Calibri"/>
        <family val="2"/>
        <scheme val="minor"/>
      </rPr>
      <t>-Einsparwegfall durch deinstallierte EE</t>
    </r>
  </si>
  <si>
    <r>
      <t>Berechnung CO</t>
    </r>
    <r>
      <rPr>
        <b/>
        <i/>
        <vertAlign val="subscript"/>
        <sz val="11"/>
        <color rgb="FF2D2E83"/>
        <rFont val="Calibri"/>
        <family val="2"/>
        <scheme val="minor"/>
      </rPr>
      <t>2</t>
    </r>
    <r>
      <rPr>
        <b/>
        <i/>
        <sz val="11"/>
        <color rgb="FF2D2E83"/>
        <rFont val="Calibri"/>
        <family val="2"/>
        <scheme val="minor"/>
      </rPr>
      <t>-Einsparung durch deinstallierte Konventionelle</t>
    </r>
  </si>
  <si>
    <t>Das Grundraster zur Entwicklung neuer Geschäftsmodelle ist angelehnt an das "Buisness Model Canvas":</t>
  </si>
  <si>
    <t>z.B. Förderprogramme für EE-Anlagen zur Stromerzeugung</t>
  </si>
  <si>
    <r>
      <t xml:space="preserve">Erdgas 1 </t>
    </r>
    <r>
      <rPr>
        <sz val="8"/>
        <color theme="0"/>
        <rFont val="Calibri"/>
        <family val="2"/>
        <scheme val="minor"/>
      </rPr>
      <t>(ohne Gutschrift)</t>
    </r>
  </si>
  <si>
    <r>
      <t xml:space="preserve">Erdgas 2 </t>
    </r>
    <r>
      <rPr>
        <sz val="8"/>
        <color theme="0"/>
        <rFont val="Calibri"/>
        <family val="2"/>
        <scheme val="minor"/>
      </rPr>
      <t>(mit Gutschrift)</t>
    </r>
  </si>
  <si>
    <r>
      <t>Steinkohle 1</t>
    </r>
    <r>
      <rPr>
        <sz val="9"/>
        <color theme="0"/>
        <rFont val="Calibri"/>
        <family val="2"/>
        <scheme val="minor"/>
      </rPr>
      <t xml:space="preserve"> </t>
    </r>
    <r>
      <rPr>
        <sz val="8"/>
        <color theme="0"/>
        <rFont val="Calibri"/>
        <family val="2"/>
        <scheme val="minor"/>
      </rPr>
      <t>(HKW ohne Gutschrift)</t>
    </r>
  </si>
  <si>
    <r>
      <t xml:space="preserve">Steinkohle 2 </t>
    </r>
    <r>
      <rPr>
        <sz val="8"/>
        <color theme="0"/>
        <rFont val="Calibri"/>
        <family val="2"/>
        <scheme val="minor"/>
      </rPr>
      <t>(HKW mit Gutschrift)</t>
    </r>
  </si>
  <si>
    <r>
      <t xml:space="preserve">Steinkohle 3 </t>
    </r>
    <r>
      <rPr>
        <sz val="8"/>
        <color theme="0"/>
        <rFont val="Calibri"/>
        <family val="2"/>
        <scheme val="minor"/>
      </rPr>
      <t>(KW, zukünftig)</t>
    </r>
  </si>
  <si>
    <r>
      <t xml:space="preserve">Braunkohle 1 </t>
    </r>
    <r>
      <rPr>
        <sz val="8"/>
        <color theme="0"/>
        <rFont val="Calibri"/>
        <family val="2"/>
        <scheme val="minor"/>
      </rPr>
      <t>(HKW mit Gutschrift)</t>
    </r>
  </si>
  <si>
    <r>
      <t xml:space="preserve">Braunkohle 2 </t>
    </r>
    <r>
      <rPr>
        <sz val="8"/>
        <color theme="0"/>
        <rFont val="Calibri"/>
        <family val="2"/>
        <scheme val="minor"/>
      </rPr>
      <t>(KW, zukünftig)</t>
    </r>
  </si>
  <si>
    <r>
      <t xml:space="preserve">Braunkohle 3 </t>
    </r>
    <r>
      <rPr>
        <sz val="8"/>
        <color theme="0"/>
        <rFont val="Calibri"/>
        <family val="2"/>
        <scheme val="minor"/>
      </rPr>
      <t>(KW zukünftig, eff.)</t>
    </r>
  </si>
  <si>
    <r>
      <t xml:space="preserve">Steinkohle 4 </t>
    </r>
    <r>
      <rPr>
        <sz val="8"/>
        <color theme="0"/>
        <rFont val="Calibri"/>
        <family val="2"/>
        <scheme val="minor"/>
      </rPr>
      <t>(KW, zukünftig,eff.)</t>
    </r>
  </si>
  <si>
    <r>
      <t>Steinkohle 1</t>
    </r>
    <r>
      <rPr>
        <sz val="11"/>
        <color theme="0"/>
        <rFont val="Calibri"/>
        <family val="2"/>
        <scheme val="minor"/>
      </rPr>
      <t xml:space="preserve"> </t>
    </r>
    <r>
      <rPr>
        <sz val="8"/>
        <color theme="0"/>
        <rFont val="Calibri"/>
        <family val="2"/>
        <scheme val="minor"/>
      </rPr>
      <t>(HKW ohne Gutschrift)</t>
    </r>
  </si>
  <si>
    <r>
      <t>Feste Biomasse (Holz) -</t>
    </r>
    <r>
      <rPr>
        <sz val="11"/>
        <color theme="0"/>
        <rFont val="Calibri"/>
        <family val="2"/>
        <scheme val="minor"/>
      </rPr>
      <t xml:space="preserve"> </t>
    </r>
    <r>
      <rPr>
        <sz val="8"/>
        <color theme="0"/>
        <rFont val="Calibri"/>
        <family val="2"/>
        <scheme val="minor"/>
      </rPr>
      <t>(HKW mit GS)</t>
    </r>
  </si>
  <si>
    <r>
      <t>Steinkohle 2</t>
    </r>
    <r>
      <rPr>
        <sz val="8"/>
        <color theme="0"/>
        <rFont val="Calibri"/>
        <family val="2"/>
        <scheme val="minor"/>
      </rPr>
      <t xml:space="preserve"> (HKW mit Gutschrift)</t>
    </r>
  </si>
  <si>
    <r>
      <t>Erdgas 1</t>
    </r>
    <r>
      <rPr>
        <sz val="8"/>
        <color theme="0"/>
        <rFont val="Calibri"/>
        <family val="2"/>
        <scheme val="minor"/>
      </rPr>
      <t xml:space="preserve"> (ohne Gutschrift)</t>
    </r>
  </si>
  <si>
    <r>
      <t xml:space="preserve">Steinkohle 1 </t>
    </r>
    <r>
      <rPr>
        <sz val="8"/>
        <color theme="0"/>
        <rFont val="Calibri"/>
        <family val="2"/>
        <scheme val="minor"/>
      </rPr>
      <t>(HKW ohne Gutschrift)</t>
    </r>
  </si>
  <si>
    <r>
      <t>Osterwalder, A. Pigneur, Y. :</t>
    </r>
    <r>
      <rPr>
        <i/>
        <sz val="11"/>
        <color theme="1"/>
        <rFont val="Calibri"/>
        <family val="2"/>
        <scheme val="minor"/>
      </rPr>
      <t>Business Modell Generation</t>
    </r>
    <r>
      <rPr>
        <sz val="11"/>
        <color theme="1"/>
        <rFont val="Calibri"/>
        <family val="2"/>
        <scheme val="minor"/>
      </rPr>
      <t>. 2011, Frankfurt a.M., Campus</t>
    </r>
  </si>
  <si>
    <r>
      <t>Vergleich mit aktueller CO</t>
    </r>
    <r>
      <rPr>
        <b/>
        <i/>
        <vertAlign val="subscript"/>
        <sz val="11"/>
        <color theme="0"/>
        <rFont val="Calibri"/>
        <family val="2"/>
        <scheme val="minor"/>
      </rPr>
      <t>2</t>
    </r>
    <r>
      <rPr>
        <b/>
        <i/>
        <sz val="11"/>
        <color theme="0"/>
        <rFont val="Calibri"/>
        <family val="2"/>
        <scheme val="minor"/>
      </rPr>
      <t>-Einsparung durch EE-Anteil am HVPS  (CO</t>
    </r>
    <r>
      <rPr>
        <b/>
        <i/>
        <vertAlign val="subscript"/>
        <sz val="11"/>
        <color theme="0"/>
        <rFont val="Calibri"/>
        <family val="2"/>
        <scheme val="minor"/>
      </rPr>
      <t>2</t>
    </r>
    <r>
      <rPr>
        <b/>
        <i/>
        <sz val="11"/>
        <color theme="0"/>
        <rFont val="Calibri"/>
        <family val="2"/>
        <scheme val="minor"/>
      </rPr>
      <t>-Äquivalente)</t>
    </r>
  </si>
  <si>
    <r>
      <t xml:space="preserve">Schäffler, H.: </t>
    </r>
    <r>
      <rPr>
        <i/>
        <sz val="11"/>
        <color theme="1"/>
        <rFont val="Calibri"/>
        <family val="2"/>
        <scheme val="minor"/>
      </rPr>
      <t>Arbeitsbuch Innovative Geschäftsmodelle in der Energiewirtschaft</t>
    </r>
    <r>
      <rPr>
        <sz val="11"/>
        <color theme="1"/>
        <rFont val="Calibri"/>
        <family val="2"/>
        <scheme val="minor"/>
      </rPr>
      <t>. Band 1 Einführung. 2012, Freiburg i.Br.</t>
    </r>
  </si>
  <si>
    <t>3 Eigenerzeugung Strom aus Kraft-Wärme-Kopplung (hier nur konventionell)</t>
  </si>
  <si>
    <r>
      <t>2.1 CO</t>
    </r>
    <r>
      <rPr>
        <vertAlign val="subscript"/>
        <sz val="11"/>
        <color theme="1"/>
        <rFont val="Calibri"/>
        <family val="2"/>
        <scheme val="minor"/>
      </rPr>
      <t>2</t>
    </r>
    <r>
      <rPr>
        <sz val="11"/>
        <color theme="1"/>
        <rFont val="Calibri"/>
        <family val="2"/>
        <scheme val="minor"/>
      </rPr>
      <t>-Einsparung, wenn das durch Ihr Unternehmen</t>
    </r>
    <r>
      <rPr>
        <b/>
        <sz val="11"/>
        <color theme="1"/>
        <rFont val="Calibri"/>
        <family val="2"/>
        <scheme val="minor"/>
      </rPr>
      <t xml:space="preserve"> angepasste Ziel </t>
    </r>
    <r>
      <rPr>
        <sz val="11"/>
        <color theme="1"/>
        <rFont val="Calibri"/>
        <family val="2"/>
        <scheme val="minor"/>
      </rPr>
      <t>zur Erhöhung des EE-Anteils am Hauptvertriebsprodukt erreicht wird:</t>
    </r>
  </si>
  <si>
    <t>Absatzmenge HVPS 2013</t>
  </si>
  <si>
    <t>Zielmarke KWK konventionell</t>
  </si>
  <si>
    <t>Falls nein, bitte anderen HET angeben</t>
  </si>
  <si>
    <t>KWK konventionell Stand 2013</t>
  </si>
  <si>
    <t xml:space="preserve">  % an der Bruttostromerzeugung</t>
  </si>
  <si>
    <t xml:space="preserve">  in MWh</t>
  </si>
  <si>
    <r>
      <t xml:space="preserve"> </t>
    </r>
    <r>
      <rPr>
        <sz val="9"/>
        <color rgb="FF2D2E83"/>
        <rFont val="Calibri"/>
        <family val="2"/>
        <scheme val="minor"/>
      </rPr>
      <t xml:space="preserve"> % an der Bruttostromerzeugung</t>
    </r>
  </si>
  <si>
    <t>Zielmarke angepasst KWK konvent.</t>
  </si>
  <si>
    <r>
      <t>D Angaben zur genaueren CO</t>
    </r>
    <r>
      <rPr>
        <b/>
        <i/>
        <vertAlign val="subscript"/>
        <sz val="14"/>
        <color rgb="FF2D2E83"/>
        <rFont val="Calibri"/>
        <family val="2"/>
        <scheme val="minor"/>
      </rPr>
      <t>2</t>
    </r>
    <r>
      <rPr>
        <b/>
        <i/>
        <sz val="14"/>
        <color rgb="FF2D2E83"/>
        <rFont val="Calibri"/>
        <family val="2"/>
        <scheme val="minor"/>
      </rPr>
      <t>-Berechnung</t>
    </r>
    <r>
      <rPr>
        <b/>
        <i/>
        <vertAlign val="superscript"/>
        <sz val="14"/>
        <color rgb="FF2D2E83"/>
        <rFont val="Calibri"/>
        <family val="2"/>
        <scheme val="minor"/>
      </rPr>
      <t>6</t>
    </r>
  </si>
  <si>
    <r>
      <rPr>
        <b/>
        <i/>
        <vertAlign val="superscript"/>
        <sz val="12"/>
        <color theme="1"/>
        <rFont val="Calibri"/>
        <family val="2"/>
        <scheme val="minor"/>
      </rPr>
      <t>6</t>
    </r>
    <r>
      <rPr>
        <sz val="11"/>
        <color theme="1"/>
        <rFont val="Calibri"/>
        <family val="2"/>
        <scheme val="minor"/>
      </rPr>
      <t xml:space="preserve"> Diese Angaben sind notwendig, um die CO</t>
    </r>
    <r>
      <rPr>
        <vertAlign val="subscript"/>
        <sz val="11"/>
        <color theme="1"/>
        <rFont val="Calibri"/>
        <family val="2"/>
        <scheme val="minor"/>
      </rPr>
      <t>2</t>
    </r>
    <r>
      <rPr>
        <sz val="11"/>
        <color theme="1"/>
        <rFont val="Calibri"/>
        <family val="2"/>
        <scheme val="minor"/>
      </rPr>
      <t>-Einsparungen, die mit einer Neuaufstellung oder Anpassung einer eigenen Klimaschutz-Strategie verbunden sind, genauer berechnen zu können.</t>
    </r>
  </si>
  <si>
    <t>Basisangaben zum Unternehmen</t>
  </si>
  <si>
    <t>1.2 Falls Ihr Unternehmen bereits ein konkretes Ziel für den Ausbau der EE im eigenen (Heiz-)kraftwerkspark definiert hat, streben Sie an, die bestehende Zielmarke weiter zu erhöhen?</t>
  </si>
  <si>
    <t>3.1 Falls Ihr Unternehmen noch kein konkretes Ziel für den Ausbau der KWK im eigenen Kraftwerkspark definiert hat, streben Sie an, ein solches Ziel festzulegen?</t>
  </si>
  <si>
    <t>1.1 Gehört das Angebot eines oder mehrerer eigenständiger Ökostromtarife/ -produkte zur Klimaschutzstrategie Ihres Unternehmens?</t>
  </si>
  <si>
    <t>Postanschrift des Unternehmens (Straße + Hausnummer, PLZ, Ort)</t>
  </si>
  <si>
    <t>Erfassung Ist-Stand Klimaschutzstrategie</t>
  </si>
  <si>
    <t>Erfassung des Status Quo</t>
  </si>
  <si>
    <r>
      <t xml:space="preserve">1.1 Wie stellt sich der </t>
    </r>
    <r>
      <rPr>
        <b/>
        <sz val="11"/>
        <color theme="1"/>
        <rFont val="Calibri"/>
        <family val="2"/>
        <scheme val="minor"/>
      </rPr>
      <t>aktuelle Ausbaustand EE</t>
    </r>
    <r>
      <rPr>
        <sz val="11"/>
        <color theme="1"/>
        <rFont val="Calibri"/>
        <family val="2"/>
        <scheme val="minor"/>
      </rPr>
      <t xml:space="preserve"> im unternehmenseigenen (Heiz)-Kraftwerkspark gemessen an der </t>
    </r>
    <r>
      <rPr>
        <i/>
        <sz val="11"/>
        <color theme="1"/>
        <rFont val="Calibri"/>
        <family val="2"/>
        <scheme val="minor"/>
      </rPr>
      <t>Bruttostromerzeugung</t>
    </r>
    <r>
      <rPr>
        <sz val="11"/>
        <color theme="1"/>
        <rFont val="Calibri"/>
        <family val="2"/>
        <scheme val="minor"/>
      </rPr>
      <t xml:space="preserve"> dar?</t>
    </r>
  </si>
  <si>
    <r>
      <t xml:space="preserve">2.1 Wie setzt sich der aktuelle Strommix Ihres Hauptvertriebsproduktes </t>
    </r>
    <r>
      <rPr>
        <i/>
        <sz val="11"/>
        <color theme="1"/>
        <rFont val="Calibri"/>
        <family val="2"/>
        <scheme val="minor"/>
      </rPr>
      <t>Strom</t>
    </r>
    <r>
      <rPr>
        <sz val="11"/>
        <color theme="1"/>
        <rFont val="Calibri"/>
        <family val="2"/>
        <scheme val="minor"/>
      </rPr>
      <t xml:space="preserve"> zusammen?</t>
    </r>
  </si>
  <si>
    <r>
      <t>2.2 Welche EE-Technik hat den größten Anteil am aktuellen Strommix Ihres Hauptvertriebsproduktes</t>
    </r>
    <r>
      <rPr>
        <i/>
        <sz val="11"/>
        <color theme="1"/>
        <rFont val="Calibri"/>
        <family val="2"/>
        <scheme val="minor"/>
      </rPr>
      <t xml:space="preserve"> Strom</t>
    </r>
    <r>
      <rPr>
        <sz val="11"/>
        <color theme="1"/>
        <rFont val="Calibri"/>
        <family val="2"/>
        <scheme val="minor"/>
      </rPr>
      <t>?</t>
    </r>
  </si>
  <si>
    <t>2.2 Falls Ihr Unternehmen bereits ein Ziel zur Erhöhung des EE-Anteils am Hauptvertriebsprodukt Strom definiert hat, streben Sie an, die bestehende Zielmarke weiter zu erhöhen?</t>
  </si>
  <si>
    <t>2.3 Aus welcher EE-Technologie soll zukünftig (5 Jahre) der Hauptteil des von Ihnen eingekauften EE-Stroms erzeugt werden?</t>
  </si>
  <si>
    <t>2.3 Wie hoch war die Absatzmenge des Hauptvertriebsprodukts Strom (HVPS) in MWh im Jahr 2013 (2014)?</t>
  </si>
  <si>
    <r>
      <t xml:space="preserve">3.3 Wie hoch soll spätestens in fünf Jahren der </t>
    </r>
    <r>
      <rPr>
        <b/>
        <sz val="11"/>
        <color theme="1"/>
        <rFont val="Calibri"/>
        <family val="2"/>
        <scheme val="minor"/>
      </rPr>
      <t>KWK-Anteil der konventionellen Stromerzeugung</t>
    </r>
    <r>
      <rPr>
        <sz val="11"/>
        <color theme="1"/>
        <rFont val="Calibri"/>
        <family val="2"/>
        <scheme val="minor"/>
      </rPr>
      <t xml:space="preserve"> im eigenen Kraftwerkspark in Prozent der Gesamterzeugung sein?</t>
    </r>
  </si>
  <si>
    <t>3.4 Wird der Hauptenergieträger (HET) der KWK-Nutzung zur Stromerzeugung Erdgas sein?</t>
  </si>
  <si>
    <r>
      <t>3.3 Wie hoch soll spätestens in fünf Jahren der</t>
    </r>
    <r>
      <rPr>
        <b/>
        <sz val="11"/>
        <color theme="1"/>
        <rFont val="Calibri"/>
        <family val="2"/>
        <scheme val="minor"/>
      </rPr>
      <t xml:space="preserve"> angepasste KWK-Anteil</t>
    </r>
    <r>
      <rPr>
        <sz val="11"/>
        <color theme="1"/>
        <rFont val="Calibri"/>
        <family val="2"/>
        <scheme val="minor"/>
      </rPr>
      <t xml:space="preserve"> </t>
    </r>
    <r>
      <rPr>
        <b/>
        <sz val="11"/>
        <color theme="1"/>
        <rFont val="Calibri"/>
        <family val="2"/>
        <scheme val="minor"/>
      </rPr>
      <t>der konv. Stromerzeugung</t>
    </r>
    <r>
      <rPr>
        <sz val="11"/>
        <color theme="1"/>
        <rFont val="Calibri"/>
        <family val="2"/>
        <scheme val="minor"/>
      </rPr>
      <t xml:space="preserve"> im eigenen Kraftwerkspark in Prozent der Gesamterzeugung sein?</t>
    </r>
  </si>
  <si>
    <r>
      <t xml:space="preserve">3.1 Wie stellt sich der </t>
    </r>
    <r>
      <rPr>
        <b/>
        <sz val="11"/>
        <color theme="1"/>
        <rFont val="Calibri"/>
        <family val="2"/>
        <scheme val="minor"/>
      </rPr>
      <t>aktuelle Ausbaustand KWK</t>
    </r>
    <r>
      <rPr>
        <sz val="11"/>
        <color theme="1"/>
        <rFont val="Calibri"/>
        <family val="2"/>
        <scheme val="minor"/>
      </rPr>
      <t xml:space="preserve"> im unternehmenseigenen Kraftwerkspark gemessen an der </t>
    </r>
    <r>
      <rPr>
        <i/>
        <sz val="11"/>
        <color theme="1"/>
        <rFont val="Calibri"/>
        <family val="2"/>
        <scheme val="minor"/>
      </rPr>
      <t>Bruttostromerzeugung</t>
    </r>
    <r>
      <rPr>
        <sz val="11"/>
        <color theme="1"/>
        <rFont val="Calibri"/>
        <family val="2"/>
        <scheme val="minor"/>
      </rPr>
      <t xml:space="preserve"> dar?</t>
    </r>
  </si>
  <si>
    <r>
      <t>Geplanter Leistungszubau je EE-Technik in MW</t>
    </r>
    <r>
      <rPr>
        <vertAlign val="subscript"/>
        <sz val="9"/>
        <color theme="0"/>
        <rFont val="Calibri"/>
        <family val="2"/>
        <scheme val="minor"/>
      </rPr>
      <t>el</t>
    </r>
    <r>
      <rPr>
        <sz val="9"/>
        <color theme="0"/>
        <rFont val="Calibri"/>
        <family val="2"/>
        <scheme val="minor"/>
      </rPr>
      <t>?</t>
    </r>
  </si>
  <si>
    <t>Geplante Investitionen in welche EE-Technik?</t>
  </si>
  <si>
    <t>A Status Quo Strom</t>
  </si>
  <si>
    <t>B Status Quo Vertrieb Ökostrom</t>
  </si>
  <si>
    <t xml:space="preserve"> EE-Technik/ Energieträger?</t>
  </si>
  <si>
    <r>
      <t>Gesamtleistung je EE-Technik in MW</t>
    </r>
    <r>
      <rPr>
        <vertAlign val="subscript"/>
        <sz val="9"/>
        <color theme="0"/>
        <rFont val="Calibri"/>
        <family val="2"/>
        <scheme val="minor"/>
      </rPr>
      <t>el</t>
    </r>
    <r>
      <rPr>
        <sz val="9"/>
        <color theme="0"/>
        <rFont val="Calibri"/>
        <family val="2"/>
        <scheme val="minor"/>
      </rPr>
      <t>?</t>
    </r>
  </si>
  <si>
    <r>
      <t xml:space="preserve">1.2 Welche EE-Anlagen sollen gemäß Ihrer Klimaschutzstrategie in den kommenden fünf Jahren in das Portfolio des hauptsächlich vertriebenen Ökostromtaris-/produkts aufgenommen werden? </t>
    </r>
    <r>
      <rPr>
        <sz val="11"/>
        <color rgb="FF2D2E83"/>
        <rFont val="Calibri"/>
        <family val="2"/>
        <scheme val="minor"/>
      </rPr>
      <t>ANLAGEN NICHT BESTANDTEIL DES EIGENEN KRAFTWERKSPARKS!</t>
    </r>
  </si>
  <si>
    <r>
      <t>1.1 Hat Ihr Unternehmen ein</t>
    </r>
    <r>
      <rPr>
        <b/>
        <sz val="11"/>
        <color theme="1"/>
        <rFont val="Calibri"/>
        <family val="2"/>
        <scheme val="minor"/>
      </rPr>
      <t xml:space="preserve"> konkretes Ziel für den Ausbau der erneuerbaren Energien (EE) im eigenen (Heiz-)kraftwerkspark</t>
    </r>
    <r>
      <rPr>
        <sz val="11"/>
        <color theme="1"/>
        <rFont val="Calibri"/>
        <family val="2"/>
        <scheme val="minor"/>
      </rPr>
      <t xml:space="preserve"> verbindlich definiert?</t>
    </r>
  </si>
  <si>
    <t>C Status Quo Stromnetzmanagement</t>
  </si>
  <si>
    <r>
      <t xml:space="preserve">2.1 </t>
    </r>
    <r>
      <rPr>
        <b/>
        <sz val="11"/>
        <color theme="1"/>
        <rFont val="Calibri"/>
        <family val="2"/>
        <scheme val="minor"/>
      </rPr>
      <t>Plant Ihr Unternehmen</t>
    </r>
    <r>
      <rPr>
        <sz val="11"/>
        <color theme="1"/>
        <rFont val="Calibri"/>
        <family val="2"/>
        <scheme val="minor"/>
      </rPr>
      <t xml:space="preserve"> </t>
    </r>
    <r>
      <rPr>
        <b/>
        <sz val="11"/>
        <color theme="1"/>
        <rFont val="Calibri"/>
        <family val="2"/>
        <scheme val="minor"/>
      </rPr>
      <t>netzentlastende Speicherlösungen</t>
    </r>
    <r>
      <rPr>
        <sz val="11"/>
        <color theme="1"/>
        <rFont val="Calibri"/>
        <family val="2"/>
        <scheme val="minor"/>
      </rPr>
      <t xml:space="preserve"> einzuführen bzw. zu testen, um die Abregelung von EE-Anlagen in Schwachlastzeiten mit hoher EE-Erzeugung zu verringern und damit die tatsächliche Nutzung erzeugten EE-Stroms zu optimieren (z.B. über Ortsnetzbatterien)?</t>
    </r>
  </si>
  <si>
    <r>
      <t xml:space="preserve">2.1 </t>
    </r>
    <r>
      <rPr>
        <b/>
        <sz val="11"/>
        <color theme="1"/>
        <rFont val="Calibri"/>
        <family val="2"/>
        <scheme val="minor"/>
      </rPr>
      <t>Hat Ihr Unternehmen netzentlastende Speicherlösungen eingeführt</t>
    </r>
    <r>
      <rPr>
        <sz val="11"/>
        <color theme="1"/>
        <rFont val="Calibri"/>
        <family val="2"/>
        <scheme val="minor"/>
      </rPr>
      <t xml:space="preserve"> bzw. getestet, um die Abregelung von EE-Anlagen in Schwachlastzeiten mit hoher EE-Erzeugung zu verringern und damit die tatsächliche Nutzung erzeugten EE-Stroms zu optimieren (z.B. über Ortsnetzbatterien)?</t>
    </r>
  </si>
  <si>
    <t>1.1 Welche Möglichkeiten sieht Ihr Unternehmen den Ausstoß an Treibhausemissionen im Zusammenhang mit dem Einkauf von Ökostrom weiter zu vermindern?</t>
  </si>
  <si>
    <r>
      <t xml:space="preserve">1.2 Welche EE-Anlagen können in den in den kommenden fünf Jahren </t>
    </r>
    <r>
      <rPr>
        <b/>
        <sz val="11"/>
        <color theme="1"/>
        <rFont val="Calibri"/>
        <family val="2"/>
        <scheme val="minor"/>
      </rPr>
      <t>zusätzlich</t>
    </r>
    <r>
      <rPr>
        <sz val="11"/>
        <color theme="1"/>
        <rFont val="Calibri"/>
        <family val="2"/>
        <scheme val="minor"/>
      </rPr>
      <t xml:space="preserve"> in das Portfolio des hauptsächlich vertriebenen Ökostromtaris-/produkts aufgenommen werden? </t>
    </r>
    <r>
      <rPr>
        <sz val="11"/>
        <color rgb="FF2D2E83"/>
        <rFont val="Calibri"/>
        <family val="2"/>
        <scheme val="minor"/>
      </rPr>
      <t>ANLAGEN NICHT BESTANDTEIL DES EIGENEN KRAFTWERKSPARKS!</t>
    </r>
  </si>
  <si>
    <t>IMPRESSUM</t>
  </si>
  <si>
    <t xml:space="preserve">Konzept und Ausarbeitung: </t>
  </si>
  <si>
    <t>Oliver Finus, Deutsche Umwelthilfe</t>
  </si>
  <si>
    <t>Redaktion:</t>
  </si>
  <si>
    <t>Robert Spreter, Verena Gal, Daria Junggeburth (alle Deutsche Umwelthilfe)</t>
  </si>
  <si>
    <t xml:space="preserve">Stand: </t>
  </si>
  <si>
    <t xml:space="preserve">Website: </t>
  </si>
  <si>
    <t>www.klima-stadtwerk.de</t>
  </si>
  <si>
    <t xml:space="preserve">Förderhinweis: </t>
  </si>
  <si>
    <t>Expertenbeirat:</t>
  </si>
  <si>
    <r>
      <t xml:space="preserve">Das Excel-basierte Werkzeug zur Durchführung eines Strategie-Checks wurde im Rahmen des Projekts </t>
    </r>
    <r>
      <rPr>
        <i/>
        <sz val="11"/>
        <color theme="1"/>
        <rFont val="Calibri"/>
        <family val="2"/>
        <scheme val="minor"/>
      </rPr>
      <t>KlimaStadtWerk - Klimaschutzstrategien für Stadtwerke als Baustein der lokalen CO</t>
    </r>
    <r>
      <rPr>
        <i/>
        <vertAlign val="subscript"/>
        <sz val="11"/>
        <color theme="1"/>
        <rFont val="Calibri"/>
        <family val="2"/>
        <scheme val="minor"/>
      </rPr>
      <t>2</t>
    </r>
    <r>
      <rPr>
        <i/>
        <sz val="11"/>
        <color theme="1"/>
        <rFont val="Calibri"/>
        <family val="2"/>
        <scheme val="minor"/>
      </rPr>
      <t>-Minderun</t>
    </r>
    <r>
      <rPr>
        <sz val="11"/>
        <color theme="1"/>
        <rFont val="Calibri"/>
        <family val="2"/>
        <scheme val="minor"/>
      </rPr>
      <t>g ausgearbeitet.</t>
    </r>
  </si>
  <si>
    <r>
      <t xml:space="preserve">Das Gesamtprojekt </t>
    </r>
    <r>
      <rPr>
        <i/>
        <sz val="11"/>
        <color theme="1"/>
        <rFont val="Calibri"/>
        <family val="2"/>
        <scheme val="minor"/>
      </rPr>
      <t>KlimaStadtWerk</t>
    </r>
    <r>
      <rPr>
        <sz val="11"/>
        <color theme="1"/>
        <rFont val="Calibri"/>
        <family val="2"/>
        <scheme val="minor"/>
      </rPr>
      <t xml:space="preserve"> wird im Rahmen der Nationalen Klimaschutzinitiative unter dem Förderkennzeichen 03KSF043 durch das BMUB gefördert.</t>
    </r>
  </si>
  <si>
    <t>1.1 Falls Ihr Unternehmen noch kein konkretes Ziel für den Ausbau der erneuerbaren Energien (EE) im eigenen (Heiz-)kraftwerkspark definiert hat, planen Sie, ein solches Ziel festzulegen?</t>
  </si>
  <si>
    <t>Konkrete Einsparung Strom in MWh?</t>
  </si>
  <si>
    <t>Geplante Einsparung Strom in MWh?</t>
  </si>
  <si>
    <t>Geplante Maßnahmen?</t>
  </si>
  <si>
    <t>Zusätzliche Einsparung Strom in MWh?</t>
  </si>
  <si>
    <r>
      <t xml:space="preserve">2.1 Falls Ihr Unternehmen noch kein konkretes Ziel für die Erhöhung des Anteils EE am Strommix Ihres Hauptvertriebsproduktes </t>
    </r>
    <r>
      <rPr>
        <i/>
        <sz val="11"/>
        <color theme="1"/>
        <rFont val="Calibri"/>
        <family val="2"/>
        <scheme val="minor"/>
      </rPr>
      <t>Strom</t>
    </r>
    <r>
      <rPr>
        <sz val="11"/>
        <color theme="1"/>
        <rFont val="Calibri"/>
        <family val="2"/>
        <scheme val="minor"/>
      </rPr>
      <t xml:space="preserve"> definiert hat, planen Sie, ein solches Ziel festzulegen?</t>
    </r>
  </si>
  <si>
    <t>2 Vertriebskonditionen Ökostrom</t>
  </si>
  <si>
    <t>3 Zertifizierung</t>
  </si>
  <si>
    <t>3.1 Ist/ Sind die Ökostromprodukt(e) Ihres Unternehmens zertifiziert? Falls ja, wie lautet das Label und die zertifizierende Institution?</t>
  </si>
  <si>
    <t>3.1 Sehen Sie d. Bedarf/ d. Möglichkeit, den Herkunftsnachweis d. v. Ihnen i. Rahmen des Ökostromangebots zugekauften Stroms für Ihre Kunden noch transparenter zu machen?</t>
  </si>
  <si>
    <r>
      <t xml:space="preserve">1.5 Welche regionalen EE-Anlagen (Umkreis 50 km), deren Stromerzeugung </t>
    </r>
    <r>
      <rPr>
        <b/>
        <sz val="11"/>
        <color theme="1"/>
        <rFont val="Calibri"/>
        <family val="2"/>
        <scheme val="minor"/>
      </rPr>
      <t xml:space="preserve">nicht </t>
    </r>
    <r>
      <rPr>
        <sz val="11"/>
        <color theme="1"/>
        <rFont val="Calibri"/>
        <family val="2"/>
        <scheme val="minor"/>
      </rPr>
      <t xml:space="preserve">gemäß gesetzlichen Regelungen aus dem EEG oder KWKG vergütet wird, sind in Ihrem Anlagen-Portfolio des hauptsächlich vertriebenen Ökostromtarifs/ -produkts enthalten?                                </t>
    </r>
    <r>
      <rPr>
        <sz val="11"/>
        <color rgb="FF2D2E83"/>
        <rFont val="Calibri"/>
        <family val="2"/>
        <scheme val="minor"/>
      </rPr>
      <t>ANLAGEN NICHT BESTANDTEIL DES EIGENEN KRAFTWERKSPARKS!</t>
    </r>
  </si>
  <si>
    <t xml:space="preserve"> EE-Technik/ Energieträger? (nicht EEG/KWKG-Strom)</t>
  </si>
  <si>
    <r>
      <rPr>
        <sz val="11"/>
        <rFont val="Calibri"/>
        <family val="2"/>
        <scheme val="minor"/>
      </rPr>
      <t>2.1 Setzt Ihr Unternehmen den</t>
    </r>
    <r>
      <rPr>
        <b/>
        <sz val="11"/>
        <rFont val="Calibri"/>
        <family val="2"/>
        <scheme val="minor"/>
      </rPr>
      <t xml:space="preserve"> Mehrerlös</t>
    </r>
    <r>
      <rPr>
        <sz val="11"/>
        <rFont val="Calibri"/>
        <family val="2"/>
        <scheme val="minor"/>
      </rPr>
      <t xml:space="preserve"> aus einem definierten Preisaufschlag pro kWh für das hauptsächlich vertriebene Ökostromprodukt  </t>
    </r>
    <r>
      <rPr>
        <b/>
        <sz val="11"/>
        <rFont val="Calibri"/>
        <family val="2"/>
        <scheme val="minor"/>
      </rPr>
      <t>für die Förderung von Maßnahmen zur Steigerung der Stromeffizienz</t>
    </r>
    <r>
      <rPr>
        <sz val="11"/>
        <rFont val="Calibri"/>
        <family val="2"/>
        <scheme val="minor"/>
      </rPr>
      <t xml:space="preserve"> ein? Falls ja, können Sie darstellen, welche Strommenge/ a dadurch seit Auflegen des Förderprogrammes eingespart werden konnte?</t>
    </r>
  </si>
  <si>
    <t>Geförderte Maßnahmen?</t>
  </si>
  <si>
    <r>
      <rPr>
        <sz val="11"/>
        <rFont val="Calibri"/>
        <family val="2"/>
        <scheme val="minor"/>
      </rPr>
      <t>2.1 Kann sich Ihr Unternehmen vorstellen, den</t>
    </r>
    <r>
      <rPr>
        <b/>
        <sz val="11"/>
        <rFont val="Calibri"/>
        <family val="2"/>
        <scheme val="minor"/>
      </rPr>
      <t xml:space="preserve"> Mehrerlös</t>
    </r>
    <r>
      <rPr>
        <sz val="11"/>
        <rFont val="Calibri"/>
        <family val="2"/>
        <scheme val="minor"/>
      </rPr>
      <t xml:space="preserve"> aus einem definierten Preisaufschlag pro kWh für das hauptsächlich vertriebene Ökostromprodukt  </t>
    </r>
    <r>
      <rPr>
        <b/>
        <sz val="11"/>
        <rFont val="Calibri"/>
        <family val="2"/>
        <scheme val="minor"/>
      </rPr>
      <t>für die Förderung von Maßnahmen zur Steigerung der Stromeffizienz</t>
    </r>
    <r>
      <rPr>
        <sz val="11"/>
        <rFont val="Calibri"/>
        <family val="2"/>
        <scheme val="minor"/>
      </rPr>
      <t xml:space="preserve"> einzusetzen? Falls ja, können Sie eine Zielmarke angeben, welche Strommenge/ a mit der </t>
    </r>
    <r>
      <rPr>
        <b/>
        <sz val="11"/>
        <rFont val="Calibri"/>
        <family val="2"/>
        <scheme val="minor"/>
      </rPr>
      <t>Einführung eines solchen Förderprogrammes</t>
    </r>
    <r>
      <rPr>
        <sz val="11"/>
        <rFont val="Calibri"/>
        <family val="2"/>
        <scheme val="minor"/>
      </rPr>
      <t xml:space="preserve"> eingespart werden sollte?</t>
    </r>
  </si>
  <si>
    <t>Zu fördernde Maßnahmen?</t>
  </si>
  <si>
    <r>
      <t xml:space="preserve">1.3 Falls die gesetzlichen Rahmenbedingungen Grünstromprodukte mit Herkunftsnachweis zulassen, kann sich Ihr Unternehmen vorstellen, zukünftig einen </t>
    </r>
    <r>
      <rPr>
        <b/>
        <sz val="11"/>
        <color theme="1"/>
        <rFont val="Calibri"/>
        <family val="2"/>
        <scheme val="minor"/>
      </rPr>
      <t>regionalen Grünstromtarif</t>
    </r>
    <r>
      <rPr>
        <sz val="11"/>
        <color theme="1"/>
        <rFont val="Calibri"/>
        <family val="2"/>
        <scheme val="minor"/>
      </rPr>
      <t xml:space="preserve"> anzubieten? Welche regionalen EE-Anlagen (50 km Umkreis) außerhalb des EEG/ KWKG-Vergütungssystems sollten in den kommenden fünf Jahren in das Anlagenportfolio eines durch Ihr Unternehmen angebotenen regionalen Grünstromtarifs aufgenommen werden?                                                                                                  </t>
    </r>
    <r>
      <rPr>
        <sz val="11"/>
        <color rgb="FF2D2E83"/>
        <rFont val="Calibri"/>
        <family val="2"/>
        <scheme val="minor"/>
      </rPr>
      <t>ANLAGEN NICHT BESTANDTEIL DES EIGENEN KRAFTWERKSPARKS!</t>
    </r>
  </si>
  <si>
    <t>Zielmarke Einsparung Strom in MWh/ a?</t>
  </si>
  <si>
    <t>realisierte Einsparung Strom in MWh/ a?</t>
  </si>
  <si>
    <r>
      <rPr>
        <i/>
        <vertAlign val="superscript"/>
        <sz val="12"/>
        <color theme="1"/>
        <rFont val="Calibri"/>
        <family val="2"/>
        <scheme val="minor"/>
      </rPr>
      <t>2</t>
    </r>
    <r>
      <rPr>
        <sz val="11"/>
        <color theme="1"/>
        <rFont val="Calibri"/>
        <family val="2"/>
        <scheme val="minor"/>
      </rPr>
      <t xml:space="preserve"> Unter Gemeinschaftskraftw. werden durch Ihr Unternehmen zusammen mit anderen Unternehmen (z.B. anderen Stadtwerken) betriebene (Heiz-)Kraftwerke verstanden.</t>
    </r>
  </si>
  <si>
    <r>
      <rPr>
        <vertAlign val="superscript"/>
        <sz val="12"/>
        <color theme="1"/>
        <rFont val="Calibri"/>
        <family val="2"/>
        <scheme val="minor"/>
      </rPr>
      <t xml:space="preserve">4 </t>
    </r>
    <r>
      <rPr>
        <sz val="11"/>
        <color theme="1"/>
        <rFont val="Calibri"/>
        <family val="2"/>
        <scheme val="minor"/>
      </rPr>
      <t>Inklusive erzeugte Energiemenge für Kältedienstleistungen. Gemeint ist hier nicht der Absatz/Verkauf von Erdgas zu Heizzwecken (wird separat erfragt). Insofern ist die Erzeugung von Biomethan (Bioerdgas) nur relevant, wenn dieses in BHKW energetisch verwertet und danach in ein Fern- bzw. Nahwärmenetz eingespeist wird. Bei Einspeisung der erzeugten Wärme in ein Fernwärmenetz ist hier nicht die Nutzwärme beim Endenergieverbraucher (eingespeiste Fernwärme abzüglich der Netzverluste), sondern die im Heiz(-kraft)werk erzeugte und ans Netz abgegebene Fernwärmemenge maßgebend und dementsprechend einzutragen. Das gilt entsprechend für dezentrale Nahwärmelösungen.</t>
    </r>
  </si>
  <si>
    <r>
      <rPr>
        <vertAlign val="superscript"/>
        <sz val="12"/>
        <color theme="1"/>
        <rFont val="Calibri"/>
        <family val="2"/>
        <scheme val="minor"/>
      </rPr>
      <t>5</t>
    </r>
    <r>
      <rPr>
        <sz val="11"/>
        <color theme="1"/>
        <rFont val="Calibri"/>
        <family val="2"/>
        <scheme val="minor"/>
      </rPr>
      <t xml:space="preserve"> Angaben nur in m</t>
    </r>
    <r>
      <rPr>
        <vertAlign val="superscript"/>
        <sz val="11"/>
        <color theme="1"/>
        <rFont val="Calibri"/>
        <family val="2"/>
        <scheme val="minor"/>
      </rPr>
      <t>3</t>
    </r>
    <r>
      <rPr>
        <sz val="11"/>
        <color theme="1"/>
        <rFont val="Calibri"/>
        <family val="2"/>
        <scheme val="minor"/>
      </rPr>
      <t>, falls in MWh nicht vorliegend.</t>
    </r>
  </si>
  <si>
    <r>
      <rPr>
        <b/>
        <i/>
        <vertAlign val="superscript"/>
        <sz val="12"/>
        <color theme="1"/>
        <rFont val="Calibri"/>
        <family val="2"/>
        <scheme val="minor"/>
      </rPr>
      <t>1</t>
    </r>
    <r>
      <rPr>
        <sz val="12"/>
        <color theme="1"/>
        <rFont val="Calibri"/>
        <family val="2"/>
        <scheme val="minor"/>
      </rPr>
      <t xml:space="preserve"> </t>
    </r>
    <r>
      <rPr>
        <sz val="11"/>
        <color theme="1"/>
        <rFont val="Calibri"/>
        <family val="2"/>
        <scheme val="minor"/>
      </rPr>
      <t xml:space="preserve">An dieser Stelle sollen sowohl Privatkunden (Haushaltskunden nach Definition EnWG § 3, Absatz 22 mit einem jährlichen Eigenverbrauch bis 10.000 KW)
als auch Industrie- und Gewerbekunden zusammengefasst angegeben werden. Als Kunde wird </t>
    </r>
    <r>
      <rPr>
        <b/>
        <sz val="11"/>
        <color theme="1"/>
        <rFont val="Calibri"/>
        <family val="2"/>
        <scheme val="minor"/>
      </rPr>
      <t>jeder</t>
    </r>
    <r>
      <rPr>
        <sz val="11"/>
        <color theme="1"/>
        <rFont val="Calibri"/>
        <family val="2"/>
        <scheme val="minor"/>
      </rPr>
      <t xml:space="preserve"> vom Netzbetrieb des Stadt- oder Gemeindewerks </t>
    </r>
    <r>
      <rPr>
        <b/>
        <sz val="11"/>
        <color theme="1"/>
        <rFont val="Calibri"/>
        <family val="2"/>
        <scheme val="minor"/>
      </rPr>
      <t>erfasste Zählpunkt im Konzessionsgebiet (inkl. "Durchleitungskunden")</t>
    </r>
    <r>
      <rPr>
        <sz val="11"/>
        <color theme="1"/>
        <rFont val="Calibri"/>
        <family val="2"/>
        <scheme val="minor"/>
      </rPr>
      <t xml:space="preserve"> verstanden.                                                                                                                                             Falls das am Strategie-Check teilnehmende kommunale Unternehmen kein Netzbetreiber/ Konzessionär ist, kann hier alternativ die belieferte Vertriebskundenzahl genannt werden. Dieser Sachverhalt ist bei der Erfassung anzumerken.</t>
    </r>
  </si>
  <si>
    <r>
      <rPr>
        <vertAlign val="superscript"/>
        <sz val="12"/>
        <color theme="1"/>
        <rFont val="Calibri"/>
        <family val="2"/>
        <scheme val="minor"/>
      </rPr>
      <t>3</t>
    </r>
    <r>
      <rPr>
        <sz val="11"/>
        <color theme="1"/>
        <rFont val="Calibri"/>
        <family val="2"/>
        <scheme val="minor"/>
      </rPr>
      <t xml:space="preserve"> Für die hier anzugebende Vertriebsmenge in den jeweils abgefragten Jahren ist nur die aus Eigenerzeugung gewonnene und durch den Zukauf aus Stromhandel bzw. Stromlieferverträgen bezogene Strommenge maßgebend, die den Endkunden der Stadtwerke tatsächlich zur Verfügung gestellt wird. Die Vertriebslast, die als maßgebende Größe heranzuziehen ist, ist nicht gleichzusetzen mit der Netzlast, die aufgrund von Fremdvertrieben ("Durchleitung") im eigenen Verteilernetz auf Mittel- und Niederspannungsebene weitaus höher liegen kann.</t>
    </r>
  </si>
  <si>
    <t>Realisierte EE-Einspeisung bzw. Leistungsaufnahme in MWh oder MW/ a?</t>
  </si>
  <si>
    <t>2.2 Hat Ihr Unternehmen evaluiert/ exakt gemessen, welche zusätzliche Strommenge/ Leistung - gemessen in MWh/ MW - aus EE-Anlagen durch die Anwendung von Speicherlösungen in das Stromverteilernetz eingespeist werden konnte bzw. das Netz in der Lage war aufzunehmen?</t>
  </si>
  <si>
    <r>
      <t>Vergleich mit aktueller CO</t>
    </r>
    <r>
      <rPr>
        <b/>
        <i/>
        <vertAlign val="subscript"/>
        <sz val="11"/>
        <color theme="0"/>
        <rFont val="Calibri"/>
        <family val="2"/>
        <scheme val="minor"/>
      </rPr>
      <t>2</t>
    </r>
    <r>
      <rPr>
        <b/>
        <i/>
        <sz val="11"/>
        <color theme="0"/>
        <rFont val="Calibri"/>
        <family val="2"/>
        <scheme val="minor"/>
      </rPr>
      <t>-Einsparung/ a durch EE-Einsatz (CO</t>
    </r>
    <r>
      <rPr>
        <b/>
        <i/>
        <vertAlign val="subscript"/>
        <sz val="11"/>
        <color theme="0"/>
        <rFont val="Calibri"/>
        <family val="2"/>
        <scheme val="minor"/>
      </rPr>
      <t>2</t>
    </r>
    <r>
      <rPr>
        <b/>
        <i/>
        <sz val="11"/>
        <color theme="0"/>
        <rFont val="Calibri"/>
        <family val="2"/>
        <scheme val="minor"/>
      </rPr>
      <t>-Äquivalente)</t>
    </r>
  </si>
  <si>
    <r>
      <t>Vergleich mit aktueller CO</t>
    </r>
    <r>
      <rPr>
        <b/>
        <i/>
        <vertAlign val="subscript"/>
        <sz val="11"/>
        <color theme="0"/>
        <rFont val="Calibri"/>
        <family val="2"/>
        <scheme val="minor"/>
      </rPr>
      <t>2</t>
    </r>
    <r>
      <rPr>
        <b/>
        <i/>
        <sz val="11"/>
        <color theme="0"/>
        <rFont val="Calibri"/>
        <family val="2"/>
        <scheme val="minor"/>
      </rPr>
      <t>-Einsparung/ a durch EE-Einsatz (nur CO</t>
    </r>
    <r>
      <rPr>
        <b/>
        <i/>
        <vertAlign val="subscript"/>
        <sz val="11"/>
        <color theme="0"/>
        <rFont val="Calibri"/>
        <family val="2"/>
        <scheme val="minor"/>
      </rPr>
      <t>2</t>
    </r>
    <r>
      <rPr>
        <b/>
        <i/>
        <sz val="11"/>
        <color theme="0"/>
        <rFont val="Calibri"/>
        <family val="2"/>
        <scheme val="minor"/>
      </rPr>
      <t>)</t>
    </r>
  </si>
  <si>
    <r>
      <t>2.1 CO</t>
    </r>
    <r>
      <rPr>
        <vertAlign val="subscript"/>
        <sz val="11"/>
        <color theme="1"/>
        <rFont val="Calibri"/>
        <family val="2"/>
        <scheme val="minor"/>
      </rPr>
      <t>2</t>
    </r>
    <r>
      <rPr>
        <sz val="11"/>
        <color theme="1"/>
        <rFont val="Calibri"/>
        <family val="2"/>
        <scheme val="minor"/>
      </rPr>
      <t xml:space="preserve">-Einsparung, wenn das durch Ihr Unternehmen </t>
    </r>
    <r>
      <rPr>
        <b/>
        <sz val="11"/>
        <color theme="1"/>
        <rFont val="Calibri"/>
        <family val="2"/>
        <scheme val="minor"/>
      </rPr>
      <t>verbindlich definierte</t>
    </r>
    <r>
      <rPr>
        <sz val="11"/>
        <color theme="1"/>
        <rFont val="Calibri"/>
        <family val="2"/>
        <scheme val="minor"/>
      </rPr>
      <t xml:space="preserve"> </t>
    </r>
    <r>
      <rPr>
        <b/>
        <sz val="11"/>
        <color theme="1"/>
        <rFont val="Calibri"/>
        <family val="2"/>
        <scheme val="minor"/>
      </rPr>
      <t>Ziel</t>
    </r>
    <r>
      <rPr>
        <sz val="11"/>
        <color theme="1"/>
        <rFont val="Calibri"/>
        <family val="2"/>
        <scheme val="minor"/>
      </rPr>
      <t xml:space="preserve"> zur Erhöhung des EE-Anteils am Hauptvertriebsprodukt erreicht wird:</t>
    </r>
  </si>
  <si>
    <r>
      <t>Vergleich mit aktueller CO</t>
    </r>
    <r>
      <rPr>
        <b/>
        <i/>
        <vertAlign val="subscript"/>
        <sz val="11"/>
        <color theme="0"/>
        <rFont val="Calibri"/>
        <family val="2"/>
        <scheme val="minor"/>
      </rPr>
      <t>2</t>
    </r>
    <r>
      <rPr>
        <b/>
        <i/>
        <sz val="11"/>
        <color theme="0"/>
        <rFont val="Calibri"/>
        <family val="2"/>
        <scheme val="minor"/>
      </rPr>
      <t>-Einsparung/ a durch KWK-Einsatz (CO</t>
    </r>
    <r>
      <rPr>
        <b/>
        <i/>
        <vertAlign val="subscript"/>
        <sz val="11"/>
        <color theme="0"/>
        <rFont val="Calibri"/>
        <family val="2"/>
        <scheme val="minor"/>
      </rPr>
      <t>2</t>
    </r>
    <r>
      <rPr>
        <b/>
        <i/>
        <sz val="11"/>
        <color theme="0"/>
        <rFont val="Calibri"/>
        <family val="2"/>
        <scheme val="minor"/>
      </rPr>
      <t>-Äquivalente)</t>
    </r>
  </si>
  <si>
    <r>
      <t>Ergebnis aktuelle CO</t>
    </r>
    <r>
      <rPr>
        <b/>
        <i/>
        <vertAlign val="subscript"/>
        <sz val="11"/>
        <color theme="0"/>
        <rFont val="Calibri"/>
        <family val="2"/>
        <scheme val="minor"/>
      </rPr>
      <t>2</t>
    </r>
    <r>
      <rPr>
        <b/>
        <i/>
        <sz val="11"/>
        <color theme="0"/>
        <rFont val="Calibri"/>
        <family val="2"/>
        <scheme val="minor"/>
      </rPr>
      <t>-Einsparung/ a durch KWK-Einsatz nach finnischer Methode</t>
    </r>
  </si>
  <si>
    <t>Abschätzung mit Standarddaten Erdgas (Primärenerg. Betrachtung, CO2-Äquivalente)</t>
  </si>
  <si>
    <r>
      <t>3.1 Wieviel CO</t>
    </r>
    <r>
      <rPr>
        <vertAlign val="subscript"/>
        <sz val="11"/>
        <color theme="1"/>
        <rFont val="Calibri"/>
        <family val="2"/>
        <scheme val="minor"/>
      </rPr>
      <t xml:space="preserve">2 </t>
    </r>
    <r>
      <rPr>
        <sz val="11"/>
        <color theme="1"/>
        <rFont val="Calibri"/>
        <family val="2"/>
        <scheme val="minor"/>
      </rPr>
      <t>/a</t>
    </r>
    <r>
      <rPr>
        <vertAlign val="subscript"/>
        <sz val="11"/>
        <color theme="1"/>
        <rFont val="Calibri"/>
        <family val="2"/>
        <scheme val="minor"/>
      </rPr>
      <t xml:space="preserve"> </t>
    </r>
    <r>
      <rPr>
        <sz val="11"/>
        <color theme="1"/>
        <rFont val="Calibri"/>
        <family val="2"/>
        <scheme val="minor"/>
      </rPr>
      <t>wird durch den aktuellen KWK-Anteil an der konventionellen Stromerzeugung im eigenen (Heiz-) Kraftwerkspark eingespart:</t>
    </r>
  </si>
  <si>
    <r>
      <t>2.1 Wieviel CO</t>
    </r>
    <r>
      <rPr>
        <vertAlign val="subscript"/>
        <sz val="11"/>
        <color theme="1"/>
        <rFont val="Calibri"/>
        <family val="2"/>
        <scheme val="minor"/>
      </rPr>
      <t xml:space="preserve">2 </t>
    </r>
    <r>
      <rPr>
        <sz val="11"/>
        <color theme="1"/>
        <rFont val="Calibri"/>
        <family val="2"/>
        <scheme val="minor"/>
      </rPr>
      <t>/a wird durch den aktuellen EE-Anteil am Hauptvertriebsprodukt</t>
    </r>
    <r>
      <rPr>
        <i/>
        <sz val="11"/>
        <color theme="1"/>
        <rFont val="Calibri"/>
        <family val="2"/>
        <scheme val="minor"/>
      </rPr>
      <t xml:space="preserve"> Strom </t>
    </r>
    <r>
      <rPr>
        <sz val="11"/>
        <color theme="1"/>
        <rFont val="Calibri"/>
        <family val="2"/>
        <scheme val="minor"/>
      </rPr>
      <t>(HVPS) eingespart:</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</si>
  <si>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Müll-KW-DT-DE-2020 (Endenergie 100%) </t>
    </r>
  </si>
  <si>
    <t>Müllverbrennung 2</t>
  </si>
  <si>
    <r>
      <t>Müllverbrennung 1</t>
    </r>
    <r>
      <rPr>
        <sz val="11"/>
        <color theme="0"/>
        <rFont val="Calibri"/>
        <family val="2"/>
        <scheme val="minor"/>
      </rPr>
      <t xml:space="preserve"> (</t>
    </r>
    <r>
      <rPr>
        <b/>
        <sz val="8"/>
        <color theme="0"/>
        <rFont val="Calibri"/>
        <family val="2"/>
        <scheme val="minor"/>
      </rPr>
      <t>biog. Anteil)</t>
    </r>
  </si>
  <si>
    <r>
      <rPr>
        <i/>
        <sz val="11"/>
        <color theme="1"/>
        <rFont val="Calibri"/>
        <family val="2"/>
        <scheme val="minor"/>
      </rPr>
      <t>Umweltbundesamt</t>
    </r>
    <r>
      <rPr>
        <sz val="11"/>
        <color theme="1"/>
        <rFont val="Calibri"/>
        <family val="2"/>
        <scheme val="minor"/>
      </rPr>
      <t xml:space="preserve"> (UBA): Prozessorientierte Basisdaten für Umweltmanagement-Instrumente (ProBas); Tabelle: Müll-KW-DT-DE-2020 </t>
    </r>
  </si>
  <si>
    <r>
      <rPr>
        <i/>
        <sz val="11"/>
        <color theme="1"/>
        <rFont val="Calibri"/>
        <family val="2"/>
        <scheme val="minor"/>
      </rPr>
      <t>Umweltbundesamt (UBA)</t>
    </r>
    <r>
      <rPr>
        <sz val="11"/>
        <color theme="1"/>
        <rFont val="Calibri"/>
        <family val="2"/>
        <scheme val="minor"/>
      </rPr>
      <t xml:space="preserve">: Prozessorientierte Basisdaten für Umweltmanagement-Instrumente (ProBas); Tabelle: Müll-KW-DT-DE-2020 </t>
    </r>
  </si>
  <si>
    <r>
      <rPr>
        <i/>
        <sz val="11"/>
        <color theme="1"/>
        <rFont val="Calibri"/>
        <family val="2"/>
        <scheme val="minor"/>
      </rPr>
      <t>Umweltbundesamt (UBA)</t>
    </r>
    <r>
      <rPr>
        <sz val="11"/>
        <color theme="1"/>
        <rFont val="Calibri"/>
        <family val="2"/>
        <scheme val="minor"/>
      </rPr>
      <t>: Prozessorientierte Basisdaten für Umweltmanagement-Instrumente (ProBas); Tabelle:  Müll-KW-DT-DE-2020</t>
    </r>
  </si>
  <si>
    <r>
      <t xml:space="preserve">3.2 Wie lautet das konkrete </t>
    </r>
    <r>
      <rPr>
        <b/>
        <sz val="11"/>
        <color theme="1"/>
        <rFont val="Calibri"/>
        <family val="2"/>
        <scheme val="minor"/>
      </rPr>
      <t>KWK-Ausbauziel Ihres Unternehmens</t>
    </r>
    <r>
      <rPr>
        <sz val="11"/>
        <color theme="1"/>
        <rFont val="Calibri"/>
        <family val="2"/>
        <scheme val="minor"/>
      </rPr>
      <t xml:space="preserve"> in</t>
    </r>
    <r>
      <rPr>
        <i/>
        <sz val="11"/>
        <color theme="1"/>
        <rFont val="Calibri"/>
        <family val="2"/>
        <scheme val="minor"/>
      </rPr>
      <t xml:space="preserve"> Prozent der Bruttostromerzeugung</t>
    </r>
    <r>
      <rPr>
        <sz val="11"/>
        <color theme="1"/>
        <rFont val="Calibri"/>
        <family val="2"/>
        <scheme val="minor"/>
      </rPr>
      <t xml:space="preserve"> im eigenen Kraftwerkspark (konventionell + EE)?</t>
    </r>
  </si>
  <si>
    <r>
      <t>Ergebnis CO</t>
    </r>
    <r>
      <rPr>
        <b/>
        <i/>
        <vertAlign val="subscript"/>
        <sz val="11"/>
        <color theme="0"/>
        <rFont val="Calibri"/>
        <family val="2"/>
        <scheme val="minor"/>
      </rPr>
      <t>2</t>
    </r>
    <r>
      <rPr>
        <b/>
        <i/>
        <sz val="11"/>
        <color theme="0"/>
        <rFont val="Calibri"/>
        <family val="2"/>
        <scheme val="minor"/>
      </rPr>
      <t>-Einsparung/ a durch angepassten KWK-Einsatz nach finnischer Methode</t>
    </r>
  </si>
  <si>
    <r>
      <t>Ergebnis CO</t>
    </r>
    <r>
      <rPr>
        <b/>
        <i/>
        <vertAlign val="subscript"/>
        <sz val="11"/>
        <color theme="0"/>
        <rFont val="Calibri"/>
        <family val="2"/>
        <scheme val="minor"/>
      </rPr>
      <t>2</t>
    </r>
    <r>
      <rPr>
        <b/>
        <i/>
        <sz val="11"/>
        <color theme="0"/>
        <rFont val="Calibri"/>
        <family val="2"/>
        <scheme val="minor"/>
      </rPr>
      <t>-Einsparung/ a durch definierten KWK-Einsatz nach finnischer Methode</t>
    </r>
  </si>
  <si>
    <r>
      <t xml:space="preserve">vgl. </t>
    </r>
    <r>
      <rPr>
        <i/>
        <sz val="11"/>
        <color theme="1"/>
        <rFont val="Calibri"/>
        <family val="2"/>
        <scheme val="minor"/>
      </rPr>
      <t>Umweltbundesamt (UBA)</t>
    </r>
    <r>
      <rPr>
        <sz val="11"/>
        <color theme="1"/>
        <rFont val="Calibri"/>
        <family val="2"/>
        <scheme val="minor"/>
      </rPr>
      <t xml:space="preserve">: Prozessorientierte Basisdaten für Umweltmanagement-Instrumente (ProBas); Tabelle: Müll-KW-DT-DE-2020 </t>
    </r>
  </si>
  <si>
    <r>
      <t>Vergleich mit aktueller CO</t>
    </r>
    <r>
      <rPr>
        <b/>
        <i/>
        <vertAlign val="subscript"/>
        <sz val="11"/>
        <color theme="0"/>
        <rFont val="Calibri"/>
        <family val="2"/>
        <scheme val="minor"/>
      </rPr>
      <t>2</t>
    </r>
    <r>
      <rPr>
        <b/>
        <i/>
        <sz val="11"/>
        <color theme="0"/>
        <rFont val="Calibri"/>
        <family val="2"/>
        <scheme val="minor"/>
      </rPr>
      <t>-Einspar. durch reg. EE-Ökostrom-Portfolio (CO</t>
    </r>
    <r>
      <rPr>
        <b/>
        <i/>
        <vertAlign val="subscript"/>
        <sz val="11"/>
        <color theme="0"/>
        <rFont val="Calibri"/>
        <family val="2"/>
        <scheme val="minor"/>
      </rPr>
      <t>2</t>
    </r>
    <r>
      <rPr>
        <b/>
        <i/>
        <sz val="11"/>
        <color theme="0"/>
        <rFont val="Calibri"/>
        <family val="2"/>
        <scheme val="minor"/>
      </rPr>
      <t>-Äquivalente)</t>
    </r>
  </si>
  <si>
    <r>
      <t>1.1 Wieviel CO</t>
    </r>
    <r>
      <rPr>
        <vertAlign val="subscript"/>
        <sz val="11"/>
        <color theme="1"/>
        <rFont val="Calibri"/>
        <family val="2"/>
        <scheme val="minor"/>
      </rPr>
      <t xml:space="preserve">2 </t>
    </r>
    <r>
      <rPr>
        <sz val="11"/>
        <color theme="1"/>
        <rFont val="Calibri"/>
        <family val="2"/>
        <scheme val="minor"/>
      </rPr>
      <t>/a wird aktuell durch regionale EE-Anlagen im Anlagenportfolio des hauptsächlich vertriebenen Ökostromtarifs/-produkts</t>
    </r>
    <r>
      <rPr>
        <sz val="11"/>
        <rFont val="Calibri"/>
        <family val="2"/>
        <scheme val="minor"/>
      </rPr>
      <t xml:space="preserve"> eingespart </t>
    </r>
    <r>
      <rPr>
        <sz val="11"/>
        <color rgb="FF2D2E83"/>
        <rFont val="Calibri"/>
        <family val="2"/>
        <scheme val="minor"/>
      </rPr>
      <t xml:space="preserve">                                                                                                          (ANLAGEN NICHT BESTANDTEIL DES EIGENEN KRAFTWERKSPARKS!)</t>
    </r>
    <r>
      <rPr>
        <sz val="11"/>
        <color theme="1"/>
        <rFont val="Calibri"/>
        <family val="2"/>
        <scheme val="minor"/>
      </rPr>
      <t>:</t>
    </r>
  </si>
  <si>
    <r>
      <t>Vergl. mit aktueller CO</t>
    </r>
    <r>
      <rPr>
        <b/>
        <i/>
        <vertAlign val="subscript"/>
        <sz val="11"/>
        <color theme="0"/>
        <rFont val="Calibri"/>
        <family val="2"/>
        <scheme val="minor"/>
      </rPr>
      <t>2</t>
    </r>
    <r>
      <rPr>
        <b/>
        <i/>
        <sz val="11"/>
        <color theme="0"/>
        <rFont val="Calibri"/>
        <family val="2"/>
        <scheme val="minor"/>
      </rPr>
      <t>-Einspar. durch Stromeffizienz Ökostromkun. (CO</t>
    </r>
    <r>
      <rPr>
        <b/>
        <i/>
        <vertAlign val="subscript"/>
        <sz val="11"/>
        <color theme="0"/>
        <rFont val="Calibri"/>
        <family val="2"/>
        <scheme val="minor"/>
      </rPr>
      <t>2</t>
    </r>
    <r>
      <rPr>
        <b/>
        <i/>
        <sz val="11"/>
        <color theme="0"/>
        <rFont val="Calibri"/>
        <family val="2"/>
        <scheme val="minor"/>
      </rPr>
      <t>-Äquivalente)</t>
    </r>
  </si>
  <si>
    <r>
      <t>2.1 Wieviel CO</t>
    </r>
    <r>
      <rPr>
        <vertAlign val="subscript"/>
        <sz val="11"/>
        <color theme="1"/>
        <rFont val="Calibri"/>
        <family val="2"/>
        <scheme val="minor"/>
      </rPr>
      <t>2</t>
    </r>
    <r>
      <rPr>
        <sz val="11"/>
        <color theme="1"/>
        <rFont val="Calibri"/>
        <family val="2"/>
        <scheme val="minor"/>
      </rPr>
      <t xml:space="preserve"> /a wird aktuell durch ein Förderprogramm/ Maßnahmen zur Steigerung der Stromeffizienz bei Ökostromkunden (finanziert aus Mehrerlös Hauptvertriebsprodukt Ökostrom) eingespart?</t>
    </r>
  </si>
  <si>
    <r>
      <t>2.1 Zusätzliche prognostitizierte CO</t>
    </r>
    <r>
      <rPr>
        <vertAlign val="subscript"/>
        <sz val="11"/>
        <color theme="1"/>
        <rFont val="Calibri"/>
        <family val="2"/>
        <scheme val="minor"/>
      </rPr>
      <t>2</t>
    </r>
    <r>
      <rPr>
        <sz val="11"/>
        <color theme="1"/>
        <rFont val="Calibri"/>
        <family val="2"/>
        <scheme val="minor"/>
      </rPr>
      <t>-Einsparung /a bei Ökostromkunden durch ein Förderprogramm/ Maßnahmen zur Steigerung der Stromeffizienz bei Ökostromkunden (finanziert aus Mehrerlös Hauptvertriebsprodukt Ökostrom)?</t>
    </r>
  </si>
  <si>
    <t>3.1 Hat Ihr Unternehmen/Ihre Netzsparte weitere Vorhaben umgesetzt/ Maßnahmen durchgeführt, die einer effizienten Stromnetznutzung dienen (z.B. Einführung Last- bzw. Demand-Side-Management für Industrie- und Gewerbekunden etc.)?</t>
  </si>
  <si>
    <t>3.1 Sieht Ihr Unternehmen/Ihre Netzsparte, die Möglichkeit, Maßnahmen durchzuführen, die einer effizienten Stromnetznutzung dienen (z.B. Einführung Last- bzw. Demand-Side-Management für Industrie- und Gewerbekunden etc.)?</t>
  </si>
  <si>
    <r>
      <t xml:space="preserve">3.1 </t>
    </r>
    <r>
      <rPr>
        <b/>
        <sz val="11"/>
        <color theme="1"/>
        <rFont val="Calibri"/>
        <family val="2"/>
        <scheme val="minor"/>
      </rPr>
      <t>Plant</t>
    </r>
    <r>
      <rPr>
        <sz val="11"/>
        <color theme="1"/>
        <rFont val="Calibri"/>
        <family val="2"/>
        <scheme val="minor"/>
      </rPr>
      <t xml:space="preserve"> Ihr Unternehmen/Ihre Netzsparte Vorhaben/ Maßnahmen, die einer effizienten Stromnetznutzung dienen (z.B. Einführung Last- bzw. Demand-Side-Management für Industrie- und Gewerbekunden etc.)?</t>
    </r>
  </si>
  <si>
    <r>
      <t xml:space="preserve">2.1 </t>
    </r>
    <r>
      <rPr>
        <i/>
        <sz val="11"/>
        <color theme="1"/>
        <rFont val="Calibri"/>
        <family val="2"/>
        <scheme val="minor"/>
      </rPr>
      <t>Falls Sie bereits Speicherlösungen für aus EE erzeugten Strom einsetzen:</t>
    </r>
    <r>
      <rPr>
        <sz val="11"/>
        <color theme="1"/>
        <rFont val="Calibri"/>
        <family val="2"/>
        <scheme val="minor"/>
      </rPr>
      <t xml:space="preserve">                                    Wieviel CO</t>
    </r>
    <r>
      <rPr>
        <vertAlign val="subscript"/>
        <sz val="11"/>
        <color theme="1"/>
        <rFont val="Calibri"/>
        <family val="2"/>
        <scheme val="minor"/>
      </rPr>
      <t>2</t>
    </r>
    <r>
      <rPr>
        <sz val="11"/>
        <color theme="1"/>
        <rFont val="Calibri"/>
        <family val="2"/>
        <scheme val="minor"/>
      </rPr>
      <t xml:space="preserve"> /a wird aktuell durch die Zwischenspeicherung von EE-Strom und verzögerte Einsspeisung ins Stromnetz (= vermiedene Abregelung von EE-Anlagen) eingespart?</t>
    </r>
  </si>
  <si>
    <r>
      <t xml:space="preserve">2.1 </t>
    </r>
    <r>
      <rPr>
        <i/>
        <sz val="11"/>
        <color theme="1"/>
        <rFont val="Calibri"/>
        <family val="2"/>
        <scheme val="minor"/>
      </rPr>
      <t>Falls Sie bereits Speicherlösungen für aus EE erzeugten Strom planen:</t>
    </r>
    <r>
      <rPr>
        <sz val="11"/>
        <color theme="1"/>
        <rFont val="Calibri"/>
        <family val="2"/>
        <scheme val="minor"/>
      </rPr>
      <t xml:space="preserve">                                    Wieviel CO</t>
    </r>
    <r>
      <rPr>
        <vertAlign val="subscript"/>
        <sz val="11"/>
        <color theme="1"/>
        <rFont val="Calibri"/>
        <family val="2"/>
        <scheme val="minor"/>
      </rPr>
      <t>2</t>
    </r>
    <r>
      <rPr>
        <sz val="11"/>
        <color theme="1"/>
        <rFont val="Calibri"/>
        <family val="2"/>
        <scheme val="minor"/>
      </rPr>
      <t xml:space="preserve"> /a würde durch die geplante Zwischenspeicherung von EE-Strom und verzögerte Einsspeisung ins Stromnetz (= vermiedene Abregelung von EE-Anlagen bzw. Nutzungsoptimierung EE-Strom) eingespart?</t>
    </r>
  </si>
  <si>
    <r>
      <t>Bereits realisierte CO</t>
    </r>
    <r>
      <rPr>
        <b/>
        <i/>
        <vertAlign val="subscript"/>
        <sz val="14"/>
        <color rgb="FF2D2E83"/>
        <rFont val="Calibri"/>
        <family val="2"/>
        <scheme val="minor"/>
      </rPr>
      <t>2</t>
    </r>
    <r>
      <rPr>
        <b/>
        <i/>
        <sz val="14"/>
        <color rgb="FF2D2E83"/>
        <rFont val="Calibri"/>
        <family val="2"/>
        <scheme val="minor"/>
      </rPr>
      <t>-Einsparung Strom</t>
    </r>
  </si>
  <si>
    <r>
      <t>Vergleich mit aktueller CO</t>
    </r>
    <r>
      <rPr>
        <b/>
        <i/>
        <vertAlign val="subscript"/>
        <sz val="11"/>
        <color theme="0"/>
        <rFont val="Calibri"/>
        <family val="2"/>
        <scheme val="minor"/>
      </rPr>
      <t>2</t>
    </r>
    <r>
      <rPr>
        <b/>
        <i/>
        <sz val="11"/>
        <color theme="0"/>
        <rFont val="Calibri"/>
        <family val="2"/>
        <scheme val="minor"/>
      </rPr>
      <t>-Einsparung durch Stromspeicherung (CO</t>
    </r>
    <r>
      <rPr>
        <b/>
        <i/>
        <vertAlign val="subscript"/>
        <sz val="11"/>
        <color theme="0"/>
        <rFont val="Calibri"/>
        <family val="2"/>
        <scheme val="minor"/>
      </rPr>
      <t>2</t>
    </r>
    <r>
      <rPr>
        <b/>
        <i/>
        <sz val="11"/>
        <color theme="0"/>
        <rFont val="Calibri"/>
        <family val="2"/>
        <scheme val="minor"/>
      </rPr>
      <t>-Äquivalente)</t>
    </r>
  </si>
  <si>
    <r>
      <t>Vergleich mit Abschätzung bereits realisierter CO</t>
    </r>
    <r>
      <rPr>
        <b/>
        <i/>
        <vertAlign val="subscript"/>
        <sz val="11"/>
        <color theme="0"/>
        <rFont val="Calibri"/>
        <family val="2"/>
        <scheme val="minor"/>
      </rPr>
      <t>2</t>
    </r>
    <r>
      <rPr>
        <b/>
        <i/>
        <sz val="11"/>
        <color theme="0"/>
        <rFont val="Calibri"/>
        <family val="2"/>
        <scheme val="minor"/>
      </rPr>
      <t>-Einsparung (CO</t>
    </r>
    <r>
      <rPr>
        <b/>
        <i/>
        <vertAlign val="subscript"/>
        <sz val="11"/>
        <color theme="0"/>
        <rFont val="Calibri"/>
        <family val="2"/>
        <scheme val="minor"/>
      </rPr>
      <t>2</t>
    </r>
    <r>
      <rPr>
        <b/>
        <i/>
        <sz val="11"/>
        <color theme="0"/>
        <rFont val="Calibri"/>
        <family val="2"/>
        <scheme val="minor"/>
      </rPr>
      <t>-Äquivalente)</t>
    </r>
  </si>
  <si>
    <r>
      <t>Berechnung CO</t>
    </r>
    <r>
      <rPr>
        <b/>
        <i/>
        <vertAlign val="subscript"/>
        <sz val="11"/>
        <color rgb="FF2D2E83"/>
        <rFont val="Calibri"/>
        <family val="2"/>
        <scheme val="minor"/>
      </rPr>
      <t>2-</t>
    </r>
    <r>
      <rPr>
        <b/>
        <i/>
        <sz val="11"/>
        <color rgb="FF2D2E83"/>
        <rFont val="Calibri"/>
        <family val="2"/>
        <scheme val="minor"/>
      </rPr>
      <t>Austoß Gegenüberst. Strommix Status Quo</t>
    </r>
  </si>
  <si>
    <r>
      <t>Berechnung CO</t>
    </r>
    <r>
      <rPr>
        <b/>
        <i/>
        <vertAlign val="subscript"/>
        <sz val="11"/>
        <color rgb="FF2D2E83"/>
        <rFont val="Calibri"/>
        <family val="2"/>
        <scheme val="minor"/>
      </rPr>
      <t>2-</t>
    </r>
    <r>
      <rPr>
        <b/>
        <i/>
        <sz val="11"/>
        <color rgb="FF2D2E83"/>
        <rFont val="Calibri"/>
        <family val="2"/>
        <scheme val="minor"/>
      </rPr>
      <t>Austoß Gegenüberst. EE Status Quo</t>
    </r>
  </si>
  <si>
    <r>
      <t>Kontrolle CO</t>
    </r>
    <r>
      <rPr>
        <b/>
        <i/>
        <vertAlign val="subscript"/>
        <sz val="11"/>
        <color rgb="FF2D2E83"/>
        <rFont val="Calibri"/>
        <family val="2"/>
        <scheme val="minor"/>
      </rPr>
      <t>2</t>
    </r>
    <r>
      <rPr>
        <b/>
        <i/>
        <sz val="11"/>
        <color rgb="FF2D2E83"/>
        <rFont val="Calibri"/>
        <family val="2"/>
        <scheme val="minor"/>
      </rPr>
      <t>-Berechnung Ökostrom Status Quo</t>
    </r>
  </si>
  <si>
    <r>
      <t>Berechnung CO</t>
    </r>
    <r>
      <rPr>
        <b/>
        <i/>
        <vertAlign val="subscript"/>
        <sz val="11"/>
        <color rgb="FF2D2E83"/>
        <rFont val="Calibri"/>
        <family val="2"/>
        <scheme val="minor"/>
      </rPr>
      <t>2-</t>
    </r>
    <r>
      <rPr>
        <b/>
        <i/>
        <sz val="11"/>
        <color rgb="FF2D2E83"/>
        <rFont val="Calibri"/>
        <family val="2"/>
        <scheme val="minor"/>
      </rPr>
      <t>Austoß Gegenüberst. Strommix Strategie</t>
    </r>
  </si>
  <si>
    <r>
      <t>Zusätzlich mögliche CO</t>
    </r>
    <r>
      <rPr>
        <b/>
        <i/>
        <vertAlign val="subscript"/>
        <sz val="14"/>
        <color rgb="FF2D2E83"/>
        <rFont val="Calibri"/>
        <family val="2"/>
        <scheme val="minor"/>
      </rPr>
      <t>2</t>
    </r>
    <r>
      <rPr>
        <b/>
        <i/>
        <sz val="14"/>
        <color rgb="FF2D2E83"/>
        <rFont val="Calibri"/>
        <family val="2"/>
        <scheme val="minor"/>
      </rPr>
      <t>-Einsparung Strom nach Strategieanpassung</t>
    </r>
  </si>
  <si>
    <t>1 Typologie Ökostrom (Herkunft, Förderung regionale EE-Anlagen)</t>
  </si>
  <si>
    <r>
      <t>Berechnung CO</t>
    </r>
    <r>
      <rPr>
        <b/>
        <i/>
        <vertAlign val="subscript"/>
        <sz val="11"/>
        <color rgb="FF2D2E83"/>
        <rFont val="Calibri"/>
        <family val="2"/>
        <scheme val="minor"/>
      </rPr>
      <t>2-</t>
    </r>
    <r>
      <rPr>
        <b/>
        <i/>
        <sz val="11"/>
        <color rgb="FF2D2E83"/>
        <rFont val="Calibri"/>
        <family val="2"/>
        <scheme val="minor"/>
      </rPr>
      <t>Austoß Gegenüberst. EE Strategie</t>
    </r>
  </si>
  <si>
    <r>
      <t>Kontrolle CO</t>
    </r>
    <r>
      <rPr>
        <b/>
        <i/>
        <vertAlign val="subscript"/>
        <sz val="11"/>
        <color rgb="FF2D2E83"/>
        <rFont val="Calibri"/>
        <family val="2"/>
        <scheme val="minor"/>
      </rPr>
      <t>2</t>
    </r>
    <r>
      <rPr>
        <b/>
        <i/>
        <sz val="11"/>
        <color rgb="FF2D2E83"/>
        <rFont val="Calibri"/>
        <family val="2"/>
        <scheme val="minor"/>
      </rPr>
      <t>-Berechnung Ökostrom Strategie</t>
    </r>
  </si>
  <si>
    <r>
      <t>Berechnung CO</t>
    </r>
    <r>
      <rPr>
        <b/>
        <i/>
        <vertAlign val="subscript"/>
        <sz val="11"/>
        <color rgb="FF2D2E83"/>
        <rFont val="Calibri"/>
        <family val="2"/>
        <scheme val="minor"/>
      </rPr>
      <t>2-</t>
    </r>
    <r>
      <rPr>
        <b/>
        <i/>
        <sz val="11"/>
        <color rgb="FF2D2E83"/>
        <rFont val="Calibri"/>
        <family val="2"/>
        <scheme val="minor"/>
      </rPr>
      <t>Austoß Gegenüberst. Strommix Strategieanp.</t>
    </r>
  </si>
  <si>
    <r>
      <t>Berechnung CO</t>
    </r>
    <r>
      <rPr>
        <b/>
        <i/>
        <vertAlign val="subscript"/>
        <sz val="11"/>
        <color rgb="FF2D2E83"/>
        <rFont val="Calibri"/>
        <family val="2"/>
        <scheme val="minor"/>
      </rPr>
      <t>2-</t>
    </r>
    <r>
      <rPr>
        <b/>
        <i/>
        <sz val="11"/>
        <color rgb="FF2D2E83"/>
        <rFont val="Calibri"/>
        <family val="2"/>
        <scheme val="minor"/>
      </rPr>
      <t>Austoß Gegenüberst. EE Strategieanpassung</t>
    </r>
  </si>
  <si>
    <r>
      <t>Kontrolle CO</t>
    </r>
    <r>
      <rPr>
        <b/>
        <i/>
        <vertAlign val="subscript"/>
        <sz val="11"/>
        <color rgb="FF2D2E83"/>
        <rFont val="Calibri"/>
        <family val="2"/>
        <scheme val="minor"/>
      </rPr>
      <t>2</t>
    </r>
    <r>
      <rPr>
        <b/>
        <i/>
        <sz val="11"/>
        <color rgb="FF2D2E83"/>
        <rFont val="Calibri"/>
        <family val="2"/>
        <scheme val="minor"/>
      </rPr>
      <t>-Berechnung Ökostrom Strategieanpassung</t>
    </r>
  </si>
  <si>
    <r>
      <t>Beabsichtigte CO</t>
    </r>
    <r>
      <rPr>
        <b/>
        <i/>
        <vertAlign val="subscript"/>
        <sz val="14"/>
        <color rgb="FF2D2E83"/>
        <rFont val="Calibri"/>
        <family val="2"/>
        <scheme val="minor"/>
      </rPr>
      <t>2</t>
    </r>
    <r>
      <rPr>
        <b/>
        <i/>
        <sz val="14"/>
        <color rgb="FF2D2E83"/>
        <rFont val="Calibri"/>
        <family val="2"/>
        <scheme val="minor"/>
      </rPr>
      <t>-Einsparung Strom gemäß vorhandener Strategie</t>
    </r>
  </si>
  <si>
    <r>
      <t>CO</t>
    </r>
    <r>
      <rPr>
        <b/>
        <i/>
        <vertAlign val="subscript"/>
        <sz val="14"/>
        <color rgb="FF2D2E83"/>
        <rFont val="Calibri"/>
        <family val="2"/>
        <scheme val="minor"/>
      </rPr>
      <t>2</t>
    </r>
    <r>
      <rPr>
        <b/>
        <i/>
        <sz val="14"/>
        <color rgb="FF2D2E83"/>
        <rFont val="Calibri"/>
        <family val="2"/>
        <scheme val="minor"/>
      </rPr>
      <t>-Einsparpotenzial nach Strategieanpassung</t>
    </r>
  </si>
  <si>
    <r>
      <t xml:space="preserve">2.2 Hat Ihr Unternehmen evaluiert/ berechnet, welche zusätzliche Strommenge/ Leistung - gemessen in MWh/ MW - aus EE-Anlagen durch die Anwendung von </t>
    </r>
    <r>
      <rPr>
        <b/>
        <sz val="11"/>
        <color theme="1"/>
        <rFont val="Calibri"/>
        <family val="2"/>
        <scheme val="minor"/>
      </rPr>
      <t>geplanten Speicherlösungen</t>
    </r>
    <r>
      <rPr>
        <sz val="11"/>
        <color theme="1"/>
        <rFont val="Calibri"/>
        <family val="2"/>
        <scheme val="minor"/>
      </rPr>
      <t xml:space="preserve"> in das Stromverteilernetz eingespeist werden könnte bzw. das Netz in der Lage wäre aufzunehmen?</t>
    </r>
  </si>
  <si>
    <t>April 2014</t>
  </si>
  <si>
    <r>
      <t>3.1 CO</t>
    </r>
    <r>
      <rPr>
        <vertAlign val="subscript"/>
        <sz val="11"/>
        <color theme="1"/>
        <rFont val="Calibri"/>
        <family val="2"/>
        <scheme val="minor"/>
      </rPr>
      <t>2</t>
    </r>
    <r>
      <rPr>
        <sz val="11"/>
        <color theme="1"/>
        <rFont val="Calibri"/>
        <family val="2"/>
        <scheme val="minor"/>
      </rPr>
      <t xml:space="preserve">-Einsparung/ a, wenn das durch Ihr Unternehmen </t>
    </r>
    <r>
      <rPr>
        <b/>
        <sz val="11"/>
        <color theme="1"/>
        <rFont val="Calibri"/>
        <family val="2"/>
        <scheme val="minor"/>
      </rPr>
      <t>verbindlich definierte</t>
    </r>
    <r>
      <rPr>
        <sz val="11"/>
        <color theme="1"/>
        <rFont val="Calibri"/>
        <family val="2"/>
        <scheme val="minor"/>
      </rPr>
      <t xml:space="preserve"> </t>
    </r>
    <r>
      <rPr>
        <b/>
        <sz val="11"/>
        <color theme="1"/>
        <rFont val="Calibri"/>
        <family val="2"/>
        <scheme val="minor"/>
      </rPr>
      <t>Ziel</t>
    </r>
    <r>
      <rPr>
        <sz val="11"/>
        <color theme="1"/>
        <rFont val="Calibri"/>
        <family val="2"/>
        <scheme val="minor"/>
      </rPr>
      <t xml:space="preserve"> zur Erhöhung des KWK-Anteils an der konventionellen Stromerzeugung im eigenen (Heiz-) Kraftwerkspark erreicht wird:</t>
    </r>
  </si>
  <si>
    <r>
      <t>3.1 CO</t>
    </r>
    <r>
      <rPr>
        <vertAlign val="subscript"/>
        <sz val="11"/>
        <color theme="1"/>
        <rFont val="Calibri"/>
        <family val="2"/>
        <scheme val="minor"/>
      </rPr>
      <t>2</t>
    </r>
    <r>
      <rPr>
        <sz val="11"/>
        <color theme="1"/>
        <rFont val="Calibri"/>
        <family val="2"/>
        <scheme val="minor"/>
      </rPr>
      <t xml:space="preserve">-Einsparung/ a, wenn das durch Ihr Unternehmen </t>
    </r>
    <r>
      <rPr>
        <b/>
        <sz val="11"/>
        <color theme="1"/>
        <rFont val="Calibri"/>
        <family val="2"/>
        <scheme val="minor"/>
      </rPr>
      <t>angepasste</t>
    </r>
    <r>
      <rPr>
        <sz val="11"/>
        <color theme="1"/>
        <rFont val="Calibri"/>
        <family val="2"/>
        <scheme val="minor"/>
      </rPr>
      <t xml:space="preserve"> </t>
    </r>
    <r>
      <rPr>
        <b/>
        <sz val="11"/>
        <color theme="1"/>
        <rFont val="Calibri"/>
        <family val="2"/>
        <scheme val="minor"/>
      </rPr>
      <t>Ziel</t>
    </r>
    <r>
      <rPr>
        <sz val="11"/>
        <color theme="1"/>
        <rFont val="Calibri"/>
        <family val="2"/>
        <scheme val="minor"/>
      </rPr>
      <t xml:space="preserve"> zur Erhöhung des KWK-Anteils an der konventionellen Stromerzeugung im eigenen (Heiz-) Kraftwerkspark erreicht wird:</t>
    </r>
  </si>
  <si>
    <r>
      <t>1.1 Intendierte CO</t>
    </r>
    <r>
      <rPr>
        <vertAlign val="subscript"/>
        <sz val="11"/>
        <color theme="1"/>
        <rFont val="Calibri"/>
        <family val="2"/>
        <scheme val="minor"/>
      </rPr>
      <t>2</t>
    </r>
    <r>
      <rPr>
        <sz val="11"/>
        <color theme="1"/>
        <rFont val="Calibri"/>
        <family val="2"/>
        <scheme val="minor"/>
      </rPr>
      <t>-Einsparung/ a durch regionale EE-Anlagen im Anlagenportfolio des hauptsächlich vertriebenen Ökostromtarifs/-produkts im Zielzeitraum von fünf Jahren</t>
    </r>
    <r>
      <rPr>
        <sz val="11"/>
        <color rgb="FF2D2E83"/>
        <rFont val="Calibri"/>
        <family val="2"/>
        <scheme val="minor"/>
      </rPr>
      <t xml:space="preserve">                                                   (ANLAGEN NICHT BESTANDTEIL DES EIGENEN KRAFTWERKSPARKS!)</t>
    </r>
    <r>
      <rPr>
        <sz val="11"/>
        <color theme="1"/>
        <rFont val="Calibri"/>
        <family val="2"/>
        <scheme val="minor"/>
      </rPr>
      <t>:</t>
    </r>
  </si>
  <si>
    <r>
      <t>1.1  Zusätzliche zukünftige CO</t>
    </r>
    <r>
      <rPr>
        <vertAlign val="subscript"/>
        <sz val="11"/>
        <color theme="1"/>
        <rFont val="Calibri"/>
        <family val="2"/>
        <scheme val="minor"/>
      </rPr>
      <t>2</t>
    </r>
    <r>
      <rPr>
        <sz val="11"/>
        <color theme="1"/>
        <rFont val="Calibri"/>
        <family val="2"/>
        <scheme val="minor"/>
      </rPr>
      <t xml:space="preserve">-Einsparung/ a durch </t>
    </r>
    <r>
      <rPr>
        <b/>
        <sz val="11"/>
        <color theme="1"/>
        <rFont val="Calibri"/>
        <family val="2"/>
        <scheme val="minor"/>
      </rPr>
      <t>weitere</t>
    </r>
    <r>
      <rPr>
        <sz val="11"/>
        <color theme="1"/>
        <rFont val="Calibri"/>
        <family val="2"/>
        <scheme val="minor"/>
      </rPr>
      <t xml:space="preserve"> regionale EE-Anlagen im Anlagenportfolio des hauptsächlich vertriebenen Ökostromtarifs/-produkts                                                                                            </t>
    </r>
    <r>
      <rPr>
        <sz val="11"/>
        <color rgb="FF2D2E83"/>
        <rFont val="Calibri"/>
        <family val="2"/>
        <scheme val="minor"/>
      </rPr>
      <t xml:space="preserve">  (ANLAGEN NICHT BESTANDTEIL DES EIGENEN KRAFTWERKSPARKS!):</t>
    </r>
  </si>
  <si>
    <t>4 Stromeffizienz und -einsparung im eigenen (Heiz-)Kraftwerkspark</t>
  </si>
  <si>
    <r>
      <t>4.1 Wieviel CO</t>
    </r>
    <r>
      <rPr>
        <vertAlign val="subscript"/>
        <sz val="11"/>
        <color theme="1"/>
        <rFont val="Calibri"/>
        <family val="2"/>
        <scheme val="minor"/>
      </rPr>
      <t>2</t>
    </r>
    <r>
      <rPr>
        <sz val="11"/>
        <color theme="1"/>
        <rFont val="Calibri"/>
        <family val="2"/>
        <scheme val="minor"/>
      </rPr>
      <t xml:space="preserve"> /a wurde durch Stromeffizienzmaßnahmen in den vergangenen fünf Jahren im eigenen (Heiz-) Kraftwerkspark eingespart:</t>
    </r>
  </si>
  <si>
    <r>
      <t>Vergleich CO</t>
    </r>
    <r>
      <rPr>
        <b/>
        <i/>
        <vertAlign val="subscript"/>
        <sz val="11"/>
        <color theme="0"/>
        <rFont val="Calibri"/>
        <family val="2"/>
        <scheme val="minor"/>
      </rPr>
      <t>2</t>
    </r>
    <r>
      <rPr>
        <b/>
        <i/>
        <sz val="11"/>
        <color theme="0"/>
        <rFont val="Calibri"/>
        <family val="2"/>
        <scheme val="minor"/>
      </rPr>
      <t>-Einsparung/ a durch Stromeffizienz im (Heiz-)Kraftwerkspark</t>
    </r>
  </si>
  <si>
    <r>
      <t>4.1 CO</t>
    </r>
    <r>
      <rPr>
        <vertAlign val="subscript"/>
        <sz val="11"/>
        <color theme="1"/>
        <rFont val="Calibri"/>
        <family val="2"/>
        <scheme val="minor"/>
      </rPr>
      <t>2</t>
    </r>
    <r>
      <rPr>
        <sz val="11"/>
        <color theme="1"/>
        <rFont val="Calibri"/>
        <family val="2"/>
        <scheme val="minor"/>
      </rPr>
      <t>-Einsparung /a laut Plan/ Strategie durch Stromeffizienzmaßnahmen in den kommenden fünf Jahren im eigenen (Heiz-) Kraftwerkspark:</t>
    </r>
  </si>
  <si>
    <t>Abschätzung mit Standarddaten (Primärenerg. Betrachtung, CO2-Äquivalente)</t>
  </si>
  <si>
    <r>
      <t>4.1 Zusätzlich mögliche CO</t>
    </r>
    <r>
      <rPr>
        <vertAlign val="subscript"/>
        <sz val="11"/>
        <color theme="1"/>
        <rFont val="Calibri"/>
        <family val="2"/>
        <scheme val="minor"/>
      </rPr>
      <t>2</t>
    </r>
    <r>
      <rPr>
        <sz val="11"/>
        <color theme="1"/>
        <rFont val="Calibri"/>
        <family val="2"/>
        <scheme val="minor"/>
      </rPr>
      <t>-Einsparung durch Stromeffizienzmaßnahmen in den kommenden fünf Jahren im eigenen (Heiz-) Kraftwerkspark:</t>
    </r>
  </si>
  <si>
    <r>
      <t>In eigenen KWK-Anlagen eingesetzte</t>
    </r>
    <r>
      <rPr>
        <b/>
        <sz val="11"/>
        <color theme="0"/>
        <rFont val="Calibri"/>
        <family val="2"/>
        <scheme val="minor"/>
      </rPr>
      <t xml:space="preserve"> Energieträger bzw. Brennstoffe</t>
    </r>
    <r>
      <rPr>
        <sz val="11"/>
        <color theme="0"/>
        <rFont val="Calibri"/>
        <family val="2"/>
        <scheme val="minor"/>
      </rPr>
      <t>?</t>
    </r>
  </si>
  <si>
    <t xml:space="preserve">Brennstoffeinsatz/ -input KWK-Anlagen </t>
  </si>
  <si>
    <t>PEE= Primärenergieeinsparung</t>
  </si>
  <si>
    <t>PEE= Primärenergieeinsparung mit verbessert. Wirkungsgraden</t>
  </si>
  <si>
    <r>
      <t>Kontrolle CO</t>
    </r>
    <r>
      <rPr>
        <b/>
        <i/>
        <vertAlign val="subscript"/>
        <sz val="11"/>
        <color theme="0"/>
        <rFont val="Calibri"/>
        <family val="2"/>
        <scheme val="minor"/>
      </rPr>
      <t>2</t>
    </r>
    <r>
      <rPr>
        <b/>
        <i/>
        <sz val="11"/>
        <color theme="0"/>
        <rFont val="Calibri"/>
        <family val="2"/>
        <scheme val="minor"/>
      </rPr>
      <t>-Berechnung Ökostrom</t>
    </r>
  </si>
  <si>
    <t>verbessert</t>
  </si>
  <si>
    <r>
      <t>Brenstoffanteil thermisch (A</t>
    </r>
    <r>
      <rPr>
        <b/>
        <i/>
        <sz val="9"/>
        <color rgb="FF2D2E83"/>
        <rFont val="Calibri"/>
        <family val="2"/>
        <scheme val="minor"/>
      </rPr>
      <t>Br</t>
    </r>
    <r>
      <rPr>
        <b/>
        <i/>
        <vertAlign val="subscript"/>
        <sz val="11"/>
        <color rgb="FF2D2E83"/>
        <rFont val="Calibri"/>
        <family val="2"/>
        <scheme val="minor"/>
      </rPr>
      <t>th</t>
    </r>
    <r>
      <rPr>
        <b/>
        <i/>
        <sz val="11"/>
        <color rgb="FF2D2E83"/>
        <rFont val="Calibri"/>
        <family val="2"/>
        <scheme val="minor"/>
      </rPr>
      <t>)</t>
    </r>
  </si>
  <si>
    <r>
      <t xml:space="preserve">Brenstoffanteil elektrisch (A </t>
    </r>
    <r>
      <rPr>
        <b/>
        <i/>
        <sz val="9"/>
        <color rgb="FF2D2E83"/>
        <rFont val="Calibri"/>
        <family val="2"/>
        <scheme val="minor"/>
      </rPr>
      <t>Br</t>
    </r>
    <r>
      <rPr>
        <b/>
        <i/>
        <vertAlign val="subscript"/>
        <sz val="11"/>
        <color rgb="FF2D2E83"/>
        <rFont val="Calibri"/>
        <family val="2"/>
        <scheme val="minor"/>
      </rPr>
      <t>el</t>
    </r>
    <r>
      <rPr>
        <b/>
        <i/>
        <sz val="11"/>
        <color rgb="FF2D2E83"/>
        <rFont val="Calibri"/>
        <family val="2"/>
        <scheme val="minor"/>
      </rPr>
      <t>)</t>
    </r>
  </si>
  <si>
    <r>
      <t>Berechnung CO</t>
    </r>
    <r>
      <rPr>
        <b/>
        <i/>
        <vertAlign val="subscript"/>
        <sz val="11"/>
        <color theme="0"/>
        <rFont val="Calibri"/>
        <family val="2"/>
        <scheme val="minor"/>
      </rPr>
      <t>2</t>
    </r>
    <r>
      <rPr>
        <b/>
        <i/>
        <sz val="11"/>
        <color theme="0"/>
        <rFont val="Calibri"/>
        <family val="2"/>
        <scheme val="minor"/>
      </rPr>
      <t>-Einsparung KWK-Einsatz nach finn. Methode</t>
    </r>
  </si>
  <si>
    <r>
      <t>CO</t>
    </r>
    <r>
      <rPr>
        <vertAlign val="subscript"/>
        <sz val="11"/>
        <color theme="0"/>
        <rFont val="Calibri"/>
        <family val="2"/>
        <scheme val="minor"/>
      </rPr>
      <t xml:space="preserve">2 </t>
    </r>
    <r>
      <rPr>
        <sz val="10"/>
        <color theme="0"/>
        <rFont val="Calibri"/>
        <family val="2"/>
        <scheme val="minor"/>
      </rPr>
      <t xml:space="preserve">th </t>
    </r>
    <r>
      <rPr>
        <b/>
        <sz val="11"/>
        <color theme="0"/>
        <rFont val="Calibri"/>
        <family val="2"/>
        <scheme val="minor"/>
      </rPr>
      <t>Gas</t>
    </r>
  </si>
  <si>
    <r>
      <t>CO</t>
    </r>
    <r>
      <rPr>
        <vertAlign val="subscript"/>
        <sz val="11"/>
        <color theme="0"/>
        <rFont val="Calibri"/>
        <family val="2"/>
        <scheme val="minor"/>
      </rPr>
      <t>2</t>
    </r>
    <r>
      <rPr>
        <vertAlign val="subscript"/>
        <sz val="10"/>
        <color theme="0"/>
        <rFont val="Calibri"/>
        <family val="2"/>
        <scheme val="minor"/>
      </rPr>
      <t xml:space="preserve"> </t>
    </r>
    <r>
      <rPr>
        <sz val="10"/>
        <color theme="0"/>
        <rFont val="Calibri"/>
        <family val="2"/>
        <scheme val="minor"/>
      </rPr>
      <t>el</t>
    </r>
    <r>
      <rPr>
        <sz val="11"/>
        <color theme="0"/>
        <rFont val="Calibri"/>
        <family val="2"/>
        <scheme val="minor"/>
      </rPr>
      <t xml:space="preserve"> </t>
    </r>
    <r>
      <rPr>
        <b/>
        <sz val="11"/>
        <color theme="0"/>
        <rFont val="Calibri"/>
        <family val="2"/>
        <scheme val="minor"/>
      </rPr>
      <t>Gas</t>
    </r>
  </si>
  <si>
    <r>
      <t xml:space="preserve">E-Faktor </t>
    </r>
    <r>
      <rPr>
        <vertAlign val="subscript"/>
        <sz val="11"/>
        <color theme="0"/>
        <rFont val="Calibri"/>
        <family val="2"/>
        <scheme val="minor"/>
      </rPr>
      <t>el</t>
    </r>
  </si>
  <si>
    <r>
      <t>E-Faktor</t>
    </r>
    <r>
      <rPr>
        <vertAlign val="subscript"/>
        <sz val="11"/>
        <color theme="0"/>
        <rFont val="Calibri"/>
        <family val="2"/>
        <scheme val="minor"/>
      </rPr>
      <t xml:space="preserve"> th</t>
    </r>
  </si>
  <si>
    <r>
      <t>Input</t>
    </r>
    <r>
      <rPr>
        <b/>
        <sz val="11"/>
        <color theme="0"/>
        <rFont val="Calibri"/>
        <family val="2"/>
        <scheme val="minor"/>
      </rPr>
      <t xml:space="preserve"> Brennstoffmenge 2013 in MWh</t>
    </r>
    <r>
      <rPr>
        <sz val="11"/>
        <color theme="0"/>
        <rFont val="Calibri"/>
        <family val="2"/>
        <scheme val="minor"/>
      </rPr>
      <t>?</t>
    </r>
  </si>
  <si>
    <r>
      <t>Mauch, Wolfgang u.a.:</t>
    </r>
    <r>
      <rPr>
        <i/>
        <sz val="11"/>
        <color theme="1"/>
        <rFont val="Calibri"/>
        <family val="2"/>
        <scheme val="minor"/>
      </rPr>
      <t xml:space="preserve"> Allokationsmethoden für spezifische CO</t>
    </r>
    <r>
      <rPr>
        <i/>
        <vertAlign val="subscript"/>
        <sz val="11"/>
        <color theme="1"/>
        <rFont val="Calibri"/>
        <family val="2"/>
        <scheme val="minor"/>
      </rPr>
      <t>2</t>
    </r>
    <r>
      <rPr>
        <i/>
        <sz val="11"/>
        <color theme="1"/>
        <rFont val="Calibri"/>
        <family val="2"/>
        <scheme val="minor"/>
      </rPr>
      <t>-Emissionen von Strom und Wärme aus KWK-Anlagen.</t>
    </r>
    <r>
      <rPr>
        <sz val="11"/>
        <color theme="1"/>
        <rFont val="Calibri"/>
        <family val="2"/>
        <scheme val="minor"/>
      </rPr>
      <t xml:space="preserve"> In: Energiewirtschaftliche Tagesfragen, Heft 9 - 2010, S.12-14</t>
    </r>
  </si>
  <si>
    <r>
      <t xml:space="preserve">Öko-Institut e.V. </t>
    </r>
    <r>
      <rPr>
        <i/>
        <sz val="11"/>
        <color theme="1"/>
        <rFont val="Calibri"/>
        <family val="2"/>
        <scheme val="minor"/>
      </rPr>
      <t>: Bestimmung spezifischer Treibhausgas-Emissionsfaktoren für Fernwärme - Endbericht</t>
    </r>
    <r>
      <rPr>
        <sz val="11"/>
        <color theme="1"/>
        <rFont val="Calibri"/>
        <family val="2"/>
        <scheme val="minor"/>
      </rPr>
      <t>. 2008, S. 8</t>
    </r>
  </si>
  <si>
    <r>
      <t>Wie hoch war der</t>
    </r>
    <r>
      <rPr>
        <b/>
        <sz val="11"/>
        <color theme="1"/>
        <rFont val="Calibri"/>
        <family val="2"/>
        <scheme val="minor"/>
      </rPr>
      <t xml:space="preserve"> Brennstoffinput</t>
    </r>
    <r>
      <rPr>
        <sz val="11"/>
        <color theme="1"/>
        <rFont val="Calibri"/>
        <family val="2"/>
        <scheme val="minor"/>
      </rPr>
      <t xml:space="preserve"> Ihres Unternehmens in konventionell betriebenen  </t>
    </r>
    <r>
      <rPr>
        <b/>
        <sz val="11"/>
        <color theme="1"/>
        <rFont val="Calibri"/>
        <family val="2"/>
        <scheme val="minor"/>
      </rPr>
      <t>Heizkraftwerken bzw. KWK-Anlagen</t>
    </r>
    <r>
      <rPr>
        <sz val="11"/>
        <color theme="1"/>
        <rFont val="Calibri"/>
        <family val="2"/>
        <scheme val="minor"/>
      </rPr>
      <t xml:space="preserve"> im Jahr 2013 (oder 2014, falls Daten schon geprüft vorliegen) in MWh?</t>
    </r>
  </si>
  <si>
    <r>
      <t xml:space="preserve">4.1.Hat Ihr Unternehmen bereits Maßnahmen ergriffen, um die </t>
    </r>
    <r>
      <rPr>
        <b/>
        <sz val="11"/>
        <color theme="1"/>
        <rFont val="Calibri"/>
        <family val="2"/>
        <scheme val="minor"/>
      </rPr>
      <t>Effizienz der Stromerzeugung im eigenen Kraftwerkspark</t>
    </r>
    <r>
      <rPr>
        <sz val="11"/>
        <color theme="1"/>
        <rFont val="Calibri"/>
        <family val="2"/>
        <scheme val="minor"/>
      </rPr>
      <t xml:space="preserve"> (konventionell bzw. KWK) zu</t>
    </r>
    <r>
      <rPr>
        <b/>
        <sz val="11"/>
        <color theme="1"/>
        <rFont val="Calibri"/>
        <family val="2"/>
        <scheme val="minor"/>
      </rPr>
      <t xml:space="preserve"> erhöhen</t>
    </r>
    <r>
      <rPr>
        <sz val="11"/>
        <color theme="1"/>
        <rFont val="Calibri"/>
        <family val="2"/>
        <scheme val="minor"/>
      </rPr>
      <t xml:space="preserve">. Konnten die </t>
    </r>
    <r>
      <rPr>
        <b/>
        <sz val="11"/>
        <color theme="1"/>
        <rFont val="Calibri"/>
        <family val="2"/>
        <scheme val="minor"/>
      </rPr>
      <t>Wirkungsgrade</t>
    </r>
    <r>
      <rPr>
        <sz val="11"/>
        <color theme="1"/>
        <rFont val="Calibri"/>
        <family val="2"/>
        <scheme val="minor"/>
      </rPr>
      <t xml:space="preserve"> der stromerzeugenden Anlagen erhöht werden? Falls ja, durch welche Maßnahmen?</t>
    </r>
  </si>
  <si>
    <r>
      <t xml:space="preserve">4.2 Können Sie aufgrund von Messungen angeben, welche </t>
    </r>
    <r>
      <rPr>
        <b/>
        <sz val="11"/>
        <color theme="1"/>
        <rFont val="Calibri"/>
        <family val="2"/>
        <scheme val="minor"/>
      </rPr>
      <t xml:space="preserve">Strommenge in den vergangenen fünf Jahren durch Effizienzmaßnahmen </t>
    </r>
    <r>
      <rPr>
        <sz val="11"/>
        <color theme="1"/>
        <rFont val="Calibri"/>
        <family val="2"/>
        <scheme val="minor"/>
      </rPr>
      <t xml:space="preserve">und durch die Minderung des Stromeigenverbrauchs im eigenen (Heiz-)Kraftwerkspark (konventionell bzw. KWK) </t>
    </r>
    <r>
      <rPr>
        <b/>
        <sz val="11"/>
        <color theme="1"/>
        <rFont val="Calibri"/>
        <family val="2"/>
        <scheme val="minor"/>
      </rPr>
      <t>eingespart</t>
    </r>
    <r>
      <rPr>
        <sz val="11"/>
        <color theme="1"/>
        <rFont val="Calibri"/>
        <family val="2"/>
        <scheme val="minor"/>
      </rPr>
      <t xml:space="preserve"> werden konnte?</t>
    </r>
  </si>
  <si>
    <r>
      <t>4.1 Hat Ihr Unternehmen</t>
    </r>
    <r>
      <rPr>
        <b/>
        <sz val="11"/>
        <color theme="1"/>
        <rFont val="Calibri"/>
        <family val="2"/>
        <scheme val="minor"/>
      </rPr>
      <t xml:space="preserve"> konkrete Ziele</t>
    </r>
    <r>
      <rPr>
        <sz val="11"/>
        <color theme="1"/>
        <rFont val="Calibri"/>
        <family val="2"/>
        <scheme val="minor"/>
      </rPr>
      <t xml:space="preserve"> formuliert, um die </t>
    </r>
    <r>
      <rPr>
        <b/>
        <sz val="11"/>
        <color theme="1"/>
        <rFont val="Calibri"/>
        <family val="2"/>
        <scheme val="minor"/>
      </rPr>
      <t>Effizienz der Stromerzeugung im eigenen Kraftwerkspark</t>
    </r>
    <r>
      <rPr>
        <sz val="11"/>
        <color theme="1"/>
        <rFont val="Calibri"/>
        <family val="2"/>
        <scheme val="minor"/>
      </rPr>
      <t xml:space="preserve"> (konventionell bzw. KWK) zu </t>
    </r>
    <r>
      <rPr>
        <b/>
        <sz val="11"/>
        <color theme="1"/>
        <rFont val="Calibri"/>
        <family val="2"/>
        <scheme val="minor"/>
      </rPr>
      <t>erhöhen</t>
    </r>
    <r>
      <rPr>
        <sz val="11"/>
        <color theme="1"/>
        <rFont val="Calibri"/>
        <family val="2"/>
        <scheme val="minor"/>
      </rPr>
      <t xml:space="preserve">. Sollen die </t>
    </r>
    <r>
      <rPr>
        <b/>
        <sz val="11"/>
        <color theme="1"/>
        <rFont val="Calibri"/>
        <family val="2"/>
        <scheme val="minor"/>
      </rPr>
      <t>Wirkungsgrade</t>
    </r>
    <r>
      <rPr>
        <sz val="11"/>
        <color theme="1"/>
        <rFont val="Calibri"/>
        <family val="2"/>
        <scheme val="minor"/>
      </rPr>
      <t xml:space="preserve"> der stromerzeugenden Anlagen erhöht werden? </t>
    </r>
  </si>
  <si>
    <r>
      <t xml:space="preserve">4.2 Können Sie beziffern, welche </t>
    </r>
    <r>
      <rPr>
        <b/>
        <sz val="11"/>
        <color theme="1"/>
        <rFont val="Calibri"/>
        <family val="2"/>
        <scheme val="minor"/>
      </rPr>
      <t>Strommenge in den kommenden fünf Jahren durch Effizienzmaßnahmen</t>
    </r>
    <r>
      <rPr>
        <sz val="11"/>
        <color theme="1"/>
        <rFont val="Calibri"/>
        <family val="2"/>
        <scheme val="minor"/>
      </rPr>
      <t xml:space="preserve"> und durch die Minderung des Stromeigenverbrauchs im eigenen (Heiz-)Kraftwerkspark (konventionell bzw. KWK) </t>
    </r>
    <r>
      <rPr>
        <b/>
        <sz val="11"/>
        <color theme="1"/>
        <rFont val="Calibri"/>
        <family val="2"/>
        <scheme val="minor"/>
      </rPr>
      <t>eingespart</t>
    </r>
    <r>
      <rPr>
        <sz val="11"/>
        <color theme="1"/>
        <rFont val="Calibri"/>
        <family val="2"/>
        <scheme val="minor"/>
      </rPr>
      <t xml:space="preserve"> werden soll? </t>
    </r>
    <r>
      <rPr>
        <b/>
        <sz val="11"/>
        <color theme="1"/>
        <rFont val="Calibri"/>
        <family val="2"/>
        <scheme val="minor"/>
      </rPr>
      <t>Durch welche Maßnahmen</t>
    </r>
    <r>
      <rPr>
        <sz val="11"/>
        <color theme="1"/>
        <rFont val="Calibri"/>
        <family val="2"/>
        <scheme val="minor"/>
      </rPr>
      <t xml:space="preserve"> soll die Reduzierung des Stromverbrauchs realisiert werden?</t>
    </r>
  </si>
  <si>
    <r>
      <t xml:space="preserve">4.1 Falls Ihr Unternehmen bereits ein konkretes Ziel für die Erhöhung der effizienten Stromerzeugung/ Erhöhung des Wirkungsgrades im eigenen Kraftwerkspark definiert hat, erachten Sie es im Rahmen Ihrer Gesamtstrategie für sinnvoll, die bestehende Zielmarke zu erhöhen? Ist eine weitere </t>
    </r>
    <r>
      <rPr>
        <b/>
        <sz val="11"/>
        <color theme="1"/>
        <rFont val="Calibri"/>
        <family val="2"/>
        <scheme val="minor"/>
      </rPr>
      <t>Wirkungsgraderhöhung</t>
    </r>
    <r>
      <rPr>
        <sz val="11"/>
        <color theme="1"/>
        <rFont val="Calibri"/>
        <family val="2"/>
        <scheme val="minor"/>
      </rPr>
      <t xml:space="preserve"> technisch realisierbar?</t>
    </r>
  </si>
  <si>
    <r>
      <t xml:space="preserve">4.2 Welche </t>
    </r>
    <r>
      <rPr>
        <b/>
        <sz val="11"/>
        <color theme="1"/>
        <rFont val="Calibri"/>
        <family val="2"/>
        <scheme val="minor"/>
      </rPr>
      <t>zusätzliche</t>
    </r>
    <r>
      <rPr>
        <sz val="11"/>
        <color theme="1"/>
        <rFont val="Calibri"/>
        <family val="2"/>
        <scheme val="minor"/>
      </rPr>
      <t xml:space="preserve"> </t>
    </r>
    <r>
      <rPr>
        <b/>
        <sz val="11"/>
        <color theme="1"/>
        <rFont val="Calibri"/>
        <family val="2"/>
        <scheme val="minor"/>
      </rPr>
      <t>Strommenge könnte aus Ihrer Sicht in den kommenden fünf Jahren durch Effizienzmaßnahmen</t>
    </r>
    <r>
      <rPr>
        <sz val="11"/>
        <color theme="1"/>
        <rFont val="Calibri"/>
        <family val="2"/>
        <scheme val="minor"/>
      </rPr>
      <t xml:space="preserve"> und durch die Minderung des Stromeigenverbrauchs im eigenen Kraftwerkspark (konventionell bzw. KWK) </t>
    </r>
    <r>
      <rPr>
        <b/>
        <sz val="11"/>
        <color theme="1"/>
        <rFont val="Calibri"/>
        <family val="2"/>
        <scheme val="minor"/>
      </rPr>
      <t>eingespart</t>
    </r>
    <r>
      <rPr>
        <sz val="11"/>
        <color theme="1"/>
        <rFont val="Calibri"/>
        <family val="2"/>
        <scheme val="minor"/>
      </rPr>
      <t xml:space="preserve"> werden soll, wenn Ihr Unternehmen die Zielsetzung zur Effizienzsteigerung im Kraftwerkspark anpassen würde?</t>
    </r>
  </si>
  <si>
    <r>
      <t xml:space="preserve">1.1 Hat Ihr Unternehmen </t>
    </r>
    <r>
      <rPr>
        <b/>
        <sz val="11"/>
        <color theme="1"/>
        <rFont val="Calibri"/>
        <family val="2"/>
        <scheme val="minor"/>
      </rPr>
      <t>bestehende Netzengpässe</t>
    </r>
    <r>
      <rPr>
        <sz val="11"/>
        <color theme="1"/>
        <rFont val="Calibri"/>
        <family val="2"/>
        <scheme val="minor"/>
      </rPr>
      <t xml:space="preserve"> auf der Netzebene der Nieder- bzw. Mittelspannung </t>
    </r>
    <r>
      <rPr>
        <b/>
        <sz val="11"/>
        <color theme="1"/>
        <rFont val="Calibri"/>
        <family val="2"/>
        <scheme val="minor"/>
      </rPr>
      <t>beseitigt</t>
    </r>
    <r>
      <rPr>
        <sz val="11"/>
        <color theme="1"/>
        <rFont val="Calibri"/>
        <family val="2"/>
        <scheme val="minor"/>
      </rPr>
      <t>, um die Einspeisung von Strom aus EE zu ermöglichen/ erhöhen (z.B. über den Einsatz regelbarer Ortsnetztransformatoren)?</t>
    </r>
  </si>
  <si>
    <t>1.1 Sieht Ihr Unternehmen die Notwendigkeit, Netzengpässe auf der Netzebene der Nieder- bzw. Mittelspannung zu beseitigen? Welche Möglichkeiten zur Vermeidung der Abregelung von EE-Anlagen sehen Sie?</t>
  </si>
  <si>
    <t>Weiterentwicklung der Klimaschutzstrategie</t>
  </si>
  <si>
    <t>Zusätzliche Aspekte im Rahmen der Weiterentwicklung der Klimaschutzstrategie</t>
  </si>
  <si>
    <r>
      <t>1.1 Wieviel CO</t>
    </r>
    <r>
      <rPr>
        <vertAlign val="subscript"/>
        <sz val="11"/>
        <color theme="1"/>
        <rFont val="Calibri"/>
        <family val="2"/>
        <scheme val="minor"/>
      </rPr>
      <t>2</t>
    </r>
    <r>
      <rPr>
        <sz val="11"/>
        <color theme="1"/>
        <rFont val="Calibri"/>
        <family val="2"/>
        <scheme val="minor"/>
      </rPr>
      <t xml:space="preserve"> /a wird aktuell durch den Einsatz von EE im eigenen (Heiz-)kraftwerkspark inkl. Gemeinschaftkraftwerke eingespart?</t>
    </r>
  </si>
  <si>
    <r>
      <t xml:space="preserve">3.2 Wie hoch ist </t>
    </r>
    <r>
      <rPr>
        <b/>
        <sz val="11"/>
        <color theme="1"/>
        <rFont val="Calibri"/>
        <family val="2"/>
        <scheme val="minor"/>
      </rPr>
      <t xml:space="preserve">aktuell der KWK-Anteil der </t>
    </r>
    <r>
      <rPr>
        <b/>
        <u/>
        <sz val="11"/>
        <color theme="1"/>
        <rFont val="Calibri"/>
        <family val="2"/>
        <scheme val="minor"/>
      </rPr>
      <t>konventionellen</t>
    </r>
    <r>
      <rPr>
        <b/>
        <sz val="11"/>
        <color theme="1"/>
        <rFont val="Calibri"/>
        <family val="2"/>
        <scheme val="minor"/>
      </rPr>
      <t xml:space="preserve"> Stromerzeugung </t>
    </r>
    <r>
      <rPr>
        <sz val="11"/>
        <color theme="1"/>
        <rFont val="Calibri"/>
        <family val="2"/>
        <scheme val="minor"/>
      </rPr>
      <t>im eigenen Kraftwerkspark in Prozent der Gesamterzeugung (Bruttostromerzeugung)?</t>
    </r>
  </si>
  <si>
    <t>Quellenvergleich</t>
  </si>
  <si>
    <t>Klär-/ Deponiegas</t>
  </si>
  <si>
    <r>
      <rPr>
        <i/>
        <sz val="11"/>
        <color theme="1"/>
        <rFont val="Calibri"/>
        <family val="2"/>
        <scheme val="minor"/>
      </rPr>
      <t>Umweltbundesamt (UBA)</t>
    </r>
    <r>
      <rPr>
        <sz val="11"/>
        <color theme="1"/>
        <rFont val="Calibri"/>
        <family val="2"/>
        <scheme val="minor"/>
      </rPr>
      <t xml:space="preserve">: Emissionsbilanz erneuerbarer Energieträger - Durch Einsatz erneuerbarer Energieträger vermiedene Emissionen im Jahr 2011 - Stand Dezember 2012 Anhang 2, S. 1 von 5 - Tabelle 3b Emissionsfaktoren (inkl.Vorketten) für die Stromerzeugung aus erneuerbaren Energien 2011 in g/kWh Endenergie; </t>
    </r>
    <r>
      <rPr>
        <sz val="11"/>
        <color rgb="FFFF0000"/>
        <rFont val="Calibri"/>
        <family val="2"/>
        <scheme val="minor"/>
      </rPr>
      <t>Angabe gilt für Klär-/ Deponiegas</t>
    </r>
  </si>
  <si>
    <r>
      <rPr>
        <i/>
        <sz val="11"/>
        <color theme="1"/>
        <rFont val="Calibri"/>
        <family val="2"/>
        <scheme val="minor"/>
      </rPr>
      <t>Umweltbundesamt (UBA)</t>
    </r>
    <r>
      <rPr>
        <sz val="11"/>
        <color theme="1"/>
        <rFont val="Calibri"/>
        <family val="2"/>
        <scheme val="minor"/>
      </rPr>
      <t>: Prozessorientierte Basisdaten für Umweltmanagement-Instrumente (ProBas); Tabelle: Wasser-KW-gross-DE-2010 (update) !</t>
    </r>
  </si>
  <si>
    <r>
      <rPr>
        <i/>
        <sz val="11"/>
        <color theme="1"/>
        <rFont val="Calibri"/>
        <family val="2"/>
        <scheme val="minor"/>
      </rPr>
      <t>Umweltbundesamt (UBA)</t>
    </r>
    <r>
      <rPr>
        <sz val="11"/>
        <color theme="1"/>
        <rFont val="Calibri"/>
        <family val="2"/>
        <scheme val="minor"/>
      </rPr>
      <t>: Prozessorientierte Basisdaten für Umweltmanagement-Instrumente (ProBas); Tabelle: Wasser-KW-gross-DE-2010 (update) ! und vgl. Agentur für erneuerbare Energien (AEE): Bundesländer mit neuer Energie - Jahresreport  Föderal erneuerbar 2011/2012. Berlin 02/2012, S.15 (Tabelle: Spezifische Emissionen der Stromerzeugung)</t>
    </r>
  </si>
  <si>
    <t>Spalte Vergleichswerte</t>
  </si>
  <si>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S.3;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</si>
  <si>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S.2;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</si>
  <si>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S.5;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</si>
  <si>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S.4;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</si>
  <si>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S.7;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</si>
  <si>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S.8;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</si>
  <si>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r>
      <t xml:space="preserve">vgl. (1) </t>
    </r>
    <r>
      <rPr>
        <i/>
        <sz val="11"/>
        <color theme="1"/>
        <rFont val="Calibri"/>
        <family val="2"/>
        <scheme val="minor"/>
      </rPr>
      <t>Agentur für erneuerbare Energien (AEE):</t>
    </r>
    <r>
      <rPr>
        <sz val="11"/>
        <color theme="1"/>
        <rFont val="Calibri"/>
        <family val="2"/>
        <scheme val="minor"/>
      </rPr>
      <t xml:space="preserve"> Studienvergleich: Die Entwicklung der Volllaststunden von Kraftwerken in Deutschland. Berlin 07/2013, S.6; (2) </t>
    </r>
    <r>
      <rPr>
        <i/>
        <sz val="11"/>
        <color theme="1"/>
        <rFont val="Calibri"/>
        <family val="2"/>
        <scheme val="minor"/>
      </rPr>
      <t>Agora Energiewende:</t>
    </r>
    <r>
      <rPr>
        <sz val="11"/>
        <color theme="1"/>
        <rFont val="Calibri"/>
        <family val="2"/>
        <scheme val="minor"/>
      </rPr>
      <t xml:space="preserve"> Ein radikal vereinfachtes EEG 2.0 und ein umfassender Marktdesing-Prozess. Berlin 10/2013, S.12; </t>
    </r>
  </si>
  <si>
    <t>1.2.Wird der Strom für die Ökostromtarif(e)/ -produkt(e ) aus EE-Anlagen in der Region (Umkreis ca. 50 km) bezogen oder überregional eingekauft?</t>
  </si>
  <si>
    <r>
      <t>1.4 Welche regionalen EE-Anlagen (Umkreis 50 km, Anlagenalter nicht älter als 6 Jahre) sind in Ihrem Anlagen-Portfolio des hauptsächlich vertriebenen Ökostromtarifs/ -produkts bzw. einer Direktversorgung/ -belieferung aus EE-Anlagen enthalten?</t>
    </r>
    <r>
      <rPr>
        <sz val="11"/>
        <color rgb="FF2D2E83"/>
        <rFont val="Calibri"/>
        <family val="2"/>
        <scheme val="minor"/>
      </rPr>
      <t xml:space="preserve">                                                                         ANLAGEN NICHT BESTANDTEIL DES EIGENEN KRAFTWERKSPARKS!</t>
    </r>
  </si>
  <si>
    <r>
      <rPr>
        <b/>
        <sz val="11"/>
        <color theme="0"/>
        <rFont val="Calibri"/>
        <family val="2"/>
        <scheme val="minor"/>
      </rPr>
      <t xml:space="preserve">Gesamtwärmeabsatz </t>
    </r>
    <r>
      <rPr>
        <sz val="11"/>
        <color theme="0"/>
        <rFont val="Calibri"/>
        <family val="2"/>
        <scheme val="minor"/>
      </rPr>
      <t xml:space="preserve">(inkl. Kälte) 2011 - 2013 </t>
    </r>
    <r>
      <rPr>
        <b/>
        <sz val="11"/>
        <color theme="0"/>
        <rFont val="Calibri"/>
        <family val="2"/>
        <scheme val="minor"/>
      </rPr>
      <t>in MWh</t>
    </r>
    <r>
      <rPr>
        <sz val="11"/>
        <color theme="0"/>
        <rFont val="Calibri"/>
        <family val="2"/>
        <scheme val="minor"/>
      </rPr>
      <t>?</t>
    </r>
  </si>
  <si>
    <t>Wie hoch war der Gesamtwärmeabsatz, inkl. Kälteanwendungen (Eigenerzeugung und Wärmezukauf) Ihres Unternehmens im Verteilungsgebiet im Durchschnitt der Jahre 2011 bis 2013 (bzw. 2012 bis 2014, falls Daten schon geprüft vorliegen) in MWh?</t>
  </si>
  <si>
    <t xml:space="preserve">Eigenerzeugung Wärme (inkl. Kälteanwendungen) </t>
  </si>
  <si>
    <t>Eigenerzeugung Strom</t>
  </si>
  <si>
    <r>
      <t xml:space="preserve">Wie hoch war die im Jahr 2013 (oder 2014, falls Daten schon geprüft vorliegen) in eigenen (Heiz-)kraftwerken </t>
    </r>
    <r>
      <rPr>
        <b/>
        <sz val="11"/>
        <color theme="1"/>
        <rFont val="Calibri"/>
        <family val="2"/>
        <scheme val="minor"/>
      </rPr>
      <t>und</t>
    </r>
    <r>
      <rPr>
        <sz val="11"/>
        <color theme="1"/>
        <rFont val="Calibri"/>
        <family val="2"/>
        <scheme val="minor"/>
      </rPr>
      <t xml:space="preserve"> Gemeinschaftskraftwerken</t>
    </r>
    <r>
      <rPr>
        <vertAlign val="superscript"/>
        <sz val="11"/>
        <color theme="1"/>
        <rFont val="Calibri"/>
        <family val="2"/>
        <scheme val="minor"/>
      </rPr>
      <t xml:space="preserve">2  </t>
    </r>
    <r>
      <rPr>
        <sz val="11"/>
        <color theme="1"/>
        <rFont val="Calibri"/>
        <family val="2"/>
        <scheme val="minor"/>
      </rPr>
      <t>erzeugte Bruttostrommenge in MWh?</t>
    </r>
  </si>
  <si>
    <r>
      <t xml:space="preserve">Wie hoch war die im Jahr 2013 (oder 2014, falls Daten schon geprüft vorliegen) in eigenen Heiz(-kraft)werken </t>
    </r>
    <r>
      <rPr>
        <b/>
        <sz val="11"/>
        <color theme="1"/>
        <rFont val="Calibri"/>
        <family val="2"/>
        <scheme val="minor"/>
      </rPr>
      <t>und</t>
    </r>
    <r>
      <rPr>
        <sz val="11"/>
        <color theme="1"/>
        <rFont val="Calibri"/>
        <family val="2"/>
        <scheme val="minor"/>
      </rPr>
      <t xml:space="preserve"> Gemeinschaftsheiz(-kraft)werken</t>
    </r>
    <r>
      <rPr>
        <b/>
        <vertAlign val="superscript"/>
        <sz val="11"/>
        <color theme="1"/>
        <rFont val="Calibri"/>
        <family val="2"/>
        <scheme val="minor"/>
      </rPr>
      <t>2</t>
    </r>
    <r>
      <rPr>
        <vertAlign val="superscript"/>
        <sz val="11"/>
        <color theme="1"/>
        <rFont val="Calibri"/>
        <family val="2"/>
        <scheme val="minor"/>
      </rPr>
      <t xml:space="preserve">  </t>
    </r>
    <r>
      <rPr>
        <sz val="11"/>
        <color theme="1"/>
        <rFont val="Calibri"/>
        <family val="2"/>
        <scheme val="minor"/>
      </rPr>
      <t>erzeugte Bruttowärmemenge in MWh?</t>
    </r>
  </si>
  <si>
    <r>
      <t xml:space="preserve">1.2 Gibt es eine konkrete verbindliche Planung, wie viel </t>
    </r>
    <r>
      <rPr>
        <b/>
        <sz val="11"/>
        <color theme="1"/>
        <rFont val="Calibri"/>
        <family val="2"/>
        <scheme val="minor"/>
      </rPr>
      <t>Kraftwerksleistung in MW</t>
    </r>
    <r>
      <rPr>
        <b/>
        <vertAlign val="subscript"/>
        <sz val="11"/>
        <color theme="1"/>
        <rFont val="Calibri"/>
        <family val="2"/>
        <scheme val="minor"/>
      </rPr>
      <t>el</t>
    </r>
    <r>
      <rPr>
        <b/>
        <sz val="11"/>
        <color theme="1"/>
        <rFont val="Calibri"/>
        <family val="2"/>
        <scheme val="minor"/>
      </rPr>
      <t xml:space="preserve"> auf der Basis erneuerbarer Energien</t>
    </r>
    <r>
      <rPr>
        <sz val="11"/>
        <color theme="1"/>
        <rFont val="Calibri"/>
        <family val="2"/>
        <scheme val="minor"/>
      </rPr>
      <t xml:space="preserve"> Ihr Unternehmen </t>
    </r>
    <r>
      <rPr>
        <b/>
        <sz val="11"/>
        <color theme="1"/>
        <rFont val="Calibri"/>
        <family val="2"/>
        <scheme val="minor"/>
      </rPr>
      <t>in den kommenden fünf Jahren</t>
    </r>
    <r>
      <rPr>
        <sz val="11"/>
        <color theme="1"/>
        <rFont val="Calibri"/>
        <family val="2"/>
        <scheme val="minor"/>
      </rPr>
      <t xml:space="preserve">  für die eigene oder gemeinschaftliche Stromerzeugung hinzubauen möchte?</t>
    </r>
  </si>
  <si>
    <t>Thomas Deeg (Stadtwerke Schwäbsich-Hall GmbH), Benjamin Gugel (Institut für Energie und Umweltforschung, Heidelberg - ifeu),Steffen Hofman (Stadtwerke Schwäbsich-Hall GmbH), Juri Horst (Institut für Zukunftsenergiesysteme, Saarbrücken - IZES), Dr. Ing. Ingo Jeromin (Mainova AG), Oliver Wagner (Wuppertal Institut für Klima, Umwelt, Energie GmbH), Norbert Zösch (Stadtwerk Haßfurt GmbH);</t>
  </si>
  <si>
    <t>• Ihre Schlüsselpartner?</t>
  </si>
  <si>
    <t>• Ihre Schlüssellieferanten?</t>
  </si>
  <si>
    <t>• Schlüsselressourcen von Ihren Partnern?</t>
  </si>
  <si>
    <t>• Schlüsselaktivitäten Ihrer Partner?</t>
  </si>
  <si>
    <t>• Wichtigste Kosten in Ihrem neuen Geschäftsmodell?</t>
  </si>
  <si>
    <t>•  Kostenstruktur (fix, variabel, einmalig, wiederkehrend, skalierend mit Erlösen)?</t>
  </si>
  <si>
    <r>
      <t>•</t>
    </r>
    <r>
      <rPr>
        <i/>
        <sz val="10"/>
        <color theme="1"/>
        <rFont val="Calibri"/>
        <family val="2"/>
        <scheme val="minor"/>
      </rPr>
      <t xml:space="preserve"> Wann treten Kosten auf (vor, während, nach erbrachter Leistung)?</t>
    </r>
  </si>
  <si>
    <t>• Erforderliche Schlüsselaktivitäten?</t>
  </si>
  <si>
    <t>• Erforderliche Betriebsmittel (physische, finanzielle, humane)?</t>
  </si>
  <si>
    <t>• Betriebsmittel innerhalb, außerhalb Ihres Einflussbereichs?</t>
  </si>
  <si>
    <t>• Ihre Kundenbeziehung ?</t>
  </si>
  <si>
    <t>• Kundenbeziehungen während der Dauer des Geschäftsverhältnisses?</t>
  </si>
  <si>
    <t>• Ihre wichtigsten Kunden?</t>
  </si>
  <si>
    <t>• Nutzen Ihres Geschäftsmodells für wen?</t>
  </si>
  <si>
    <t>• Wichtigste Erlöse in Ihrem neuen Geschäftsmodell?</t>
  </si>
  <si>
    <t>• Struktur der Erlöse (fix, variabel, einmalig, wiederkehrend, skalierend mit Kundenanzahl, Produkten)?</t>
  </si>
  <si>
    <t>• Ansprache Ihrer Kunden (Kommunikation Vertrieb)?</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</si>
</sst>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0\ &quot;kg/kWh&quot;"/>
    <numFmt numFmtId="166" formatCode="#,##0.00\ &quot;t&quot;"/>
    <numFmt numFmtId="167" formatCode="#,##0\ &quot;h&quot;"/>
    <numFmt numFmtId="169" formatCode="#,##0\ &quot;MWh&quot;"/>
    <numFmt numFmtId="170" formatCode="0.00\ &quot;%&quot;"/>
    <numFmt numFmtId="171" formatCode="#,##0.00\ &quot;MWh/a&quot;"/>
    <numFmt numFmtId="172" formatCode="#,##0.00\ &quot;MWh&quot;"/>
    <numFmt numFmtId="173" formatCode="#,##0.000"/>
    <numFmt numFmtId="174" formatCode="#,##0.00\ &quot;kg&quot;"/>
    <numFmt numFmtId="175" formatCode="0.0\ &quot;%&quot;"/>
    <numFmt numFmtId="176" formatCode="#,##0.00\ &quot;MW&quot;"/>
    <numFmt numFmtId="177" formatCode="#,##0.0\ &quot;t&quot;"/>
    <numFmt numFmtId="178" formatCode="#,##0.0\ &quot;MWh/MW&quot;"/>
  </numFmts>
  <fonts count="71"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i/>
      <sz val="11"/>
      <color theme="1"/>
      <name val="Calibri"/>
      <family val="2"/>
      <scheme val="minor"/>
    </font>
    <font>
      <sz val="11"/>
      <name val="Calibri"/>
      <family val="2"/>
      <scheme val="minor"/>
    </font>
    <font>
      <b/>
      <i/>
      <sz val="11"/>
      <color rgb="FF2D2E83"/>
      <name val="Calibri"/>
      <family val="2"/>
      <scheme val="minor"/>
    </font>
    <font>
      <b/>
      <i/>
      <sz val="14"/>
      <color rgb="FF2D2E83"/>
      <name val="Calibri"/>
      <family val="2"/>
      <scheme val="minor"/>
    </font>
    <font>
      <b/>
      <sz val="12"/>
      <color theme="1"/>
      <name val="Tahoma"/>
      <family val="2"/>
    </font>
    <font>
      <b/>
      <sz val="14"/>
      <color rgb="FF2D2E83"/>
      <name val="Tahoma"/>
      <family val="2"/>
    </font>
    <font>
      <b/>
      <sz val="14"/>
      <color rgb="FF95C11F"/>
      <name val="Tahoma"/>
      <family val="2"/>
    </font>
    <font>
      <b/>
      <i/>
      <sz val="14"/>
      <color rgb="FF2D2E83"/>
      <name val="Tahoma"/>
      <family val="2"/>
    </font>
    <font>
      <i/>
      <sz val="11"/>
      <color theme="0"/>
      <name val="Calibri"/>
      <family val="2"/>
      <scheme val="minor"/>
    </font>
    <font>
      <sz val="8"/>
      <color rgb="FF000000"/>
      <name val="Tahoma"/>
      <family val="2"/>
    </font>
    <font>
      <b/>
      <sz val="14"/>
      <color rgb="FF2D2E83"/>
      <name val="Calibri"/>
      <family val="2"/>
      <scheme val="minor"/>
    </font>
    <font>
      <sz val="9"/>
      <color theme="0"/>
      <name val="Calibri"/>
      <family val="2"/>
      <scheme val="minor"/>
    </font>
    <font>
      <b/>
      <i/>
      <sz val="9"/>
      <color rgb="FF2D2E83"/>
      <name val="Calibri"/>
      <family val="2"/>
      <scheme val="minor"/>
    </font>
    <font>
      <sz val="9"/>
      <color theme="1"/>
      <name val="Calibri"/>
      <family val="2"/>
      <scheme val="minor"/>
    </font>
    <font>
      <sz val="10"/>
      <color theme="1"/>
      <name val="Calibri"/>
      <family val="2"/>
      <scheme val="minor"/>
    </font>
    <font>
      <b/>
      <sz val="14"/>
      <name val="Tahoma"/>
      <family val="2"/>
    </font>
    <font>
      <b/>
      <vertAlign val="subscript"/>
      <sz val="14"/>
      <color rgb="FF95C11F"/>
      <name val="Tahoma"/>
      <family val="2"/>
    </font>
    <font>
      <sz val="11"/>
      <color rgb="FF2D2E83"/>
      <name val="Calibri"/>
      <family val="2"/>
      <scheme val="minor"/>
    </font>
    <font>
      <b/>
      <sz val="11"/>
      <color rgb="FF2D2E83"/>
      <name val="Calibri"/>
      <family val="2"/>
      <scheme val="minor"/>
    </font>
    <font>
      <i/>
      <sz val="10"/>
      <color theme="1"/>
      <name val="Calibri"/>
      <family val="2"/>
      <scheme val="minor"/>
    </font>
    <font>
      <i/>
      <sz val="10"/>
      <name val="Calibri"/>
      <family val="2"/>
      <scheme val="minor"/>
    </font>
    <font>
      <i/>
      <sz val="10"/>
      <color rgb="FF2D2E83"/>
      <name val="Calibri"/>
      <family val="2"/>
      <scheme val="minor"/>
    </font>
    <font>
      <b/>
      <i/>
      <sz val="12"/>
      <color theme="1"/>
      <name val="Tahoma"/>
      <family val="2"/>
    </font>
    <font>
      <b/>
      <sz val="12"/>
      <color rgb="FF2D2E83"/>
      <name val="Tahoma"/>
      <family val="2"/>
    </font>
    <font>
      <b/>
      <sz val="12"/>
      <name val="Tahoma"/>
      <family val="2"/>
    </font>
    <font>
      <i/>
      <sz val="11"/>
      <color rgb="FF2D2E83"/>
      <name val="Calibri"/>
      <family val="2"/>
      <scheme val="minor"/>
    </font>
    <font>
      <b/>
      <sz val="10"/>
      <color theme="1"/>
      <name val="Tahoma"/>
      <family val="2"/>
    </font>
    <font>
      <b/>
      <vertAlign val="subscript"/>
      <sz val="11"/>
      <color rgb="FF2D2E83"/>
      <name val="Calibri"/>
      <family val="2"/>
      <scheme val="minor"/>
    </font>
    <font>
      <vertAlign val="subscript"/>
      <sz val="11"/>
      <color theme="1"/>
      <name val="Calibri"/>
      <family val="2"/>
      <scheme val="minor"/>
    </font>
    <font>
      <b/>
      <i/>
      <vertAlign val="superscript"/>
      <sz val="11"/>
      <color rgb="FF2D2E83"/>
      <name val="Calibri"/>
      <family val="2"/>
      <scheme val="minor"/>
    </font>
    <font>
      <sz val="12"/>
      <color theme="1"/>
      <name val="Calibri"/>
      <family val="2"/>
      <scheme val="minor"/>
    </font>
    <font>
      <b/>
      <sz val="11"/>
      <color theme="0"/>
      <name val="Calibri"/>
      <family val="2"/>
      <scheme val="minor"/>
    </font>
    <font>
      <vertAlign val="superscript"/>
      <sz val="11"/>
      <color theme="1"/>
      <name val="Calibri"/>
      <family val="2"/>
      <scheme val="minor"/>
    </font>
    <font>
      <b/>
      <i/>
      <vertAlign val="superscript"/>
      <sz val="12"/>
      <color theme="1"/>
      <name val="Calibri"/>
      <family val="2"/>
      <scheme val="minor"/>
    </font>
    <font>
      <b/>
      <i/>
      <vertAlign val="superscript"/>
      <sz val="11"/>
      <color theme="1"/>
      <name val="Calibri"/>
      <family val="2"/>
      <scheme val="minor"/>
    </font>
    <font>
      <b/>
      <i/>
      <sz val="11"/>
      <color theme="0"/>
      <name val="Calibri"/>
      <family val="2"/>
      <scheme val="minor"/>
    </font>
    <font>
      <b/>
      <vertAlign val="subscript"/>
      <sz val="11"/>
      <color theme="1"/>
      <name val="Calibri"/>
      <family val="2"/>
      <scheme val="minor"/>
    </font>
    <font>
      <b/>
      <vertAlign val="subscript"/>
      <sz val="11"/>
      <color theme="0"/>
      <name val="Calibri"/>
      <family val="2"/>
      <scheme val="minor"/>
    </font>
    <font>
      <b/>
      <vertAlign val="superscript"/>
      <sz val="11"/>
      <color theme="0"/>
      <name val="Calibri"/>
      <family val="2"/>
      <scheme val="minor"/>
    </font>
    <font>
      <b/>
      <vertAlign val="superscript"/>
      <sz val="11"/>
      <color theme="1"/>
      <name val="Calibri"/>
      <family val="2"/>
      <scheme val="minor"/>
    </font>
    <font>
      <b/>
      <i/>
      <vertAlign val="subscript"/>
      <sz val="11"/>
      <color theme="0"/>
      <name val="Calibri"/>
      <family val="2"/>
      <scheme val="minor"/>
    </font>
    <font>
      <b/>
      <sz val="12"/>
      <color theme="1"/>
      <name val="Calibri"/>
      <family val="2"/>
      <scheme val="minor"/>
    </font>
    <font>
      <b/>
      <vertAlign val="subscript"/>
      <sz val="12"/>
      <color theme="1"/>
      <name val="Tahoma"/>
      <family val="2"/>
    </font>
    <font>
      <b/>
      <i/>
      <vertAlign val="subscript"/>
      <sz val="11"/>
      <color rgb="FF2D2E83"/>
      <name val="Calibri"/>
      <family val="2"/>
      <scheme val="minor"/>
    </font>
    <font>
      <b/>
      <i/>
      <vertAlign val="subscript"/>
      <sz val="14"/>
      <color rgb="FF2D2E83"/>
      <name val="Calibri"/>
      <family val="2"/>
      <scheme val="minor"/>
    </font>
    <font>
      <b/>
      <i/>
      <vertAlign val="superscript"/>
      <sz val="14"/>
      <color rgb="FF2D2E83"/>
      <name val="Calibri"/>
      <family val="2"/>
      <scheme val="minor"/>
    </font>
    <font>
      <sz val="8"/>
      <color indexed="81"/>
      <name val="Tahoma"/>
      <family val="2"/>
    </font>
    <font>
      <b/>
      <sz val="8"/>
      <color indexed="81"/>
      <name val="Tahoma"/>
      <family val="2"/>
    </font>
    <font>
      <vertAlign val="subscript"/>
      <sz val="11"/>
      <color rgb="FF2D2E83"/>
      <name val="Calibri"/>
      <family val="2"/>
      <scheme val="minor"/>
    </font>
    <font>
      <i/>
      <sz val="11"/>
      <color rgb="FFFF0000"/>
      <name val="Calibri"/>
      <family val="2"/>
      <scheme val="minor"/>
    </font>
    <font>
      <sz val="8"/>
      <color theme="0"/>
      <name val="Calibri"/>
      <family val="2"/>
      <scheme val="minor"/>
    </font>
    <font>
      <sz val="9"/>
      <color rgb="FF2D2E83"/>
      <name val="Calibri"/>
      <family val="2"/>
      <scheme val="minor"/>
    </font>
    <font>
      <sz val="10"/>
      <color rgb="FFFF0000"/>
      <name val="Calibri"/>
      <family val="2"/>
      <scheme val="minor"/>
    </font>
    <font>
      <sz val="9"/>
      <color rgb="FFFF0000"/>
      <name val="Calibri"/>
      <family val="2"/>
      <scheme val="minor"/>
    </font>
    <font>
      <b/>
      <sz val="11"/>
      <name val="Calibri"/>
      <family val="2"/>
      <scheme val="minor"/>
    </font>
    <font>
      <sz val="11"/>
      <color rgb="FFFF0000"/>
      <name val="Calibri"/>
      <family val="2"/>
      <scheme val="minor"/>
    </font>
    <font>
      <vertAlign val="subscript"/>
      <sz val="9"/>
      <color theme="0"/>
      <name val="Calibri"/>
      <family val="2"/>
      <scheme val="minor"/>
    </font>
    <font>
      <i/>
      <vertAlign val="subscript"/>
      <sz val="11"/>
      <color theme="1"/>
      <name val="Calibri"/>
      <family val="2"/>
      <scheme val="minor"/>
    </font>
    <font>
      <u/>
      <sz val="11"/>
      <color theme="10"/>
      <name val="Calibri"/>
      <family val="2"/>
      <scheme val="minor"/>
    </font>
    <font>
      <i/>
      <vertAlign val="superscript"/>
      <sz val="12"/>
      <color theme="1"/>
      <name val="Calibri"/>
      <family val="2"/>
      <scheme val="minor"/>
    </font>
    <font>
      <vertAlign val="superscript"/>
      <sz val="12"/>
      <color theme="1"/>
      <name val="Calibri"/>
      <family val="2"/>
      <scheme val="minor"/>
    </font>
    <font>
      <b/>
      <sz val="8"/>
      <color theme="0"/>
      <name val="Calibri"/>
      <family val="2"/>
      <scheme val="minor"/>
    </font>
    <font>
      <i/>
      <sz val="8"/>
      <color indexed="81"/>
      <name val="Tahoma"/>
      <family val="2"/>
    </font>
    <font>
      <vertAlign val="subscript"/>
      <sz val="11"/>
      <color theme="0"/>
      <name val="Calibri"/>
      <family val="2"/>
      <scheme val="minor"/>
    </font>
    <font>
      <sz val="10"/>
      <color theme="0"/>
      <name val="Calibri"/>
      <family val="2"/>
      <scheme val="minor"/>
    </font>
    <font>
      <vertAlign val="subscript"/>
      <sz val="10"/>
      <color theme="0"/>
      <name val="Calibri"/>
      <family val="2"/>
      <scheme val="minor"/>
    </font>
    <font>
      <b/>
      <u/>
      <sz val="11"/>
      <color theme="1"/>
      <name val="Calibri"/>
      <family val="2"/>
      <scheme val="minor"/>
    </font>
  </fonts>
  <fills count="8">
    <fill>
      <patternFill patternType="none"/>
    </fill>
    <fill>
      <patternFill patternType="gray125"/>
    </fill>
    <fill>
      <patternFill patternType="solid">
        <fgColor rgb="FF2D2E83"/>
        <bgColor indexed="64"/>
      </patternFill>
    </fill>
    <fill>
      <patternFill patternType="solid">
        <fgColor rgb="FF95C11F"/>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s>
  <borders count="10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2D2E83"/>
      </top>
      <bottom/>
      <diagonal/>
    </border>
    <border>
      <left/>
      <right/>
      <top/>
      <bottom style="thin">
        <color rgb="FF2D2E83"/>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2D2E83"/>
      </right>
      <top style="thin">
        <color indexed="64"/>
      </top>
      <bottom/>
      <diagonal/>
    </border>
    <border>
      <left style="thin">
        <color rgb="FF2D2E83"/>
      </left>
      <right/>
      <top style="thin">
        <color indexed="64"/>
      </top>
      <bottom/>
      <diagonal/>
    </border>
    <border>
      <left/>
      <right/>
      <top style="thin">
        <color indexed="64"/>
      </top>
      <bottom style="thin">
        <color rgb="FF2D2E8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rgb="FF95C11F"/>
      </left>
      <right/>
      <top style="medium">
        <color rgb="FF95C11F"/>
      </top>
      <bottom/>
      <diagonal/>
    </border>
    <border>
      <left/>
      <right style="medium">
        <color rgb="FF95C11F"/>
      </right>
      <top style="medium">
        <color rgb="FF95C11F"/>
      </top>
      <bottom/>
      <diagonal/>
    </border>
    <border>
      <left style="medium">
        <color rgb="FF95C11F"/>
      </left>
      <right/>
      <top/>
      <bottom/>
      <diagonal/>
    </border>
    <border>
      <left/>
      <right style="medium">
        <color rgb="FF95C11F"/>
      </right>
      <top/>
      <bottom/>
      <diagonal/>
    </border>
    <border>
      <left style="medium">
        <color rgb="FF95C11F"/>
      </left>
      <right/>
      <top/>
      <bottom style="medium">
        <color rgb="FF95C11F"/>
      </bottom>
      <diagonal/>
    </border>
    <border>
      <left/>
      <right style="medium">
        <color rgb="FF95C11F"/>
      </right>
      <top/>
      <bottom style="medium">
        <color rgb="FF95C11F"/>
      </bottom>
      <diagonal/>
    </border>
    <border>
      <left/>
      <right/>
      <top style="medium">
        <color rgb="FF95C11F"/>
      </top>
      <bottom/>
      <diagonal/>
    </border>
    <border>
      <left/>
      <right/>
      <top/>
      <bottom style="medium">
        <color rgb="FF95C11F"/>
      </bottom>
      <diagonal/>
    </border>
    <border>
      <left style="medium">
        <color rgb="FF95C11F"/>
      </left>
      <right style="medium">
        <color rgb="FF95C11F"/>
      </right>
      <top/>
      <bottom/>
      <diagonal/>
    </border>
    <border>
      <left/>
      <right/>
      <top style="medium">
        <color rgb="FF95C11F"/>
      </top>
      <bottom style="medium">
        <color rgb="FF95C11F"/>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theme="0" tint="-4.9989318521683403E-2"/>
      </bottom>
      <diagonal/>
    </border>
    <border>
      <left style="thin">
        <color indexed="64"/>
      </left>
      <right style="thin">
        <color indexed="64"/>
      </right>
      <top style="thin">
        <color theme="0" tint="-4.9989318521683403E-2"/>
      </top>
      <bottom style="thin">
        <color indexed="64"/>
      </bottom>
      <diagonal/>
    </border>
    <border>
      <left style="thin">
        <color indexed="64"/>
      </left>
      <right style="thin">
        <color indexed="64"/>
      </right>
      <top/>
      <bottom/>
      <diagonal/>
    </border>
    <border>
      <left style="thin">
        <color indexed="64"/>
      </left>
      <right style="thin">
        <color indexed="64"/>
      </right>
      <top style="thin">
        <color theme="0" tint="-4.9989318521683403E-2"/>
      </top>
      <bottom/>
      <diagonal/>
    </border>
    <border>
      <left style="thin">
        <color indexed="64"/>
      </left>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style="thin">
        <color theme="0" tint="-4.9989318521683403E-2"/>
      </left>
      <right style="thin">
        <color indexed="64"/>
      </right>
      <top/>
      <bottom/>
      <diagonal/>
    </border>
    <border>
      <left style="thin">
        <color theme="0" tint="-4.9989318521683403E-2"/>
      </left>
      <right style="thin">
        <color indexed="64"/>
      </right>
      <top style="thin">
        <color theme="0" tint="-4.9989318521683403E-2"/>
      </top>
      <bottom/>
      <diagonal/>
    </border>
    <border>
      <left style="thin">
        <color theme="0" tint="-4.9989318521683403E-2"/>
      </left>
      <right style="thin">
        <color indexed="64"/>
      </right>
      <top style="thin">
        <color theme="0" tint="-4.9989318521683403E-2"/>
      </top>
      <bottom style="thin">
        <color indexed="64"/>
      </bottom>
      <diagonal/>
    </border>
    <border>
      <left style="thin">
        <color indexed="64"/>
      </left>
      <right/>
      <top style="thin">
        <color theme="0" tint="-4.9989318521683403E-2"/>
      </top>
      <bottom/>
      <diagonal/>
    </border>
    <border>
      <left style="thin">
        <color indexed="64"/>
      </left>
      <right/>
      <top style="thin">
        <color theme="0" tint="-4.9989318521683403E-2"/>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rgb="FF2D2E83"/>
      </top>
      <bottom/>
      <diagonal/>
    </border>
    <border>
      <left/>
      <right/>
      <top style="medium">
        <color indexed="64"/>
      </top>
      <bottom style="thin">
        <color rgb="FF2D2E83"/>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2D2E83"/>
      </top>
      <bottom style="thin">
        <color indexed="64"/>
      </bottom>
      <diagonal/>
    </border>
    <border>
      <left/>
      <right/>
      <top style="thin">
        <color rgb="FF2D2E83"/>
      </top>
      <bottom style="thin">
        <color indexed="64"/>
      </bottom>
      <diagonal/>
    </border>
    <border>
      <left/>
      <right style="thin">
        <color indexed="64"/>
      </right>
      <top style="thin">
        <color rgb="FF2D2E83"/>
      </top>
      <bottom style="thin">
        <color indexed="64"/>
      </bottom>
      <diagonal/>
    </border>
    <border>
      <left/>
      <right/>
      <top style="thin">
        <color rgb="FF2D2E83"/>
      </top>
      <bottom style="thin">
        <color rgb="FF2D2E83"/>
      </bottom>
      <diagonal/>
    </border>
    <border>
      <left/>
      <right style="thin">
        <color indexed="64"/>
      </right>
      <top/>
      <bottom style="thin">
        <color rgb="FF2D2E83"/>
      </bottom>
      <diagonal/>
    </border>
    <border>
      <left/>
      <right style="medium">
        <color indexed="64"/>
      </right>
      <top style="thin">
        <color indexed="64"/>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style="thin">
        <color theme="0" tint="-4.9989318521683403E-2"/>
      </left>
      <right/>
      <top style="thin">
        <color theme="0"/>
      </top>
      <bottom/>
      <diagonal/>
    </border>
    <border>
      <left/>
      <right/>
      <top style="thin">
        <color theme="0"/>
      </top>
      <bottom/>
      <diagonal/>
    </border>
    <border>
      <left/>
      <right style="medium">
        <color indexed="64"/>
      </right>
      <top style="thin">
        <color theme="0"/>
      </top>
      <bottom/>
      <diagonal/>
    </border>
    <border>
      <left style="thin">
        <color theme="0" tint="-4.9989318521683403E-2"/>
      </left>
      <right style="thin">
        <color indexed="64"/>
      </right>
      <top style="thin">
        <color theme="0"/>
      </top>
      <bottom style="thin">
        <color theme="0" tint="-4.9989318521683403E-2"/>
      </bottom>
      <diagonal/>
    </border>
    <border>
      <left style="thin">
        <color indexed="64"/>
      </left>
      <right style="thin">
        <color indexed="64"/>
      </right>
      <top style="thin">
        <color theme="0"/>
      </top>
      <bottom style="thin">
        <color theme="0" tint="-4.9989318521683403E-2"/>
      </bottom>
      <diagonal/>
    </border>
    <border>
      <left style="thin">
        <color indexed="64"/>
      </left>
      <right style="medium">
        <color indexed="64"/>
      </right>
      <top style="thin">
        <color theme="0"/>
      </top>
      <bottom style="thin">
        <color theme="0" tint="-4.9989318521683403E-2"/>
      </bottom>
      <diagonal/>
    </border>
    <border>
      <left style="thin">
        <color rgb="FF2D2E83"/>
      </left>
      <right/>
      <top style="thin">
        <color rgb="FF2D2E83"/>
      </top>
      <bottom/>
      <diagonal/>
    </border>
    <border>
      <left/>
      <right style="thin">
        <color rgb="FF2D2E83"/>
      </right>
      <top style="thin">
        <color rgb="FF2D2E83"/>
      </top>
      <bottom/>
      <diagonal/>
    </border>
    <border>
      <left style="thin">
        <color rgb="FF2D2E83"/>
      </left>
      <right/>
      <top/>
      <bottom/>
      <diagonal/>
    </border>
    <border>
      <left/>
      <right style="thin">
        <color rgb="FF2D2E83"/>
      </right>
      <top/>
      <bottom/>
      <diagonal/>
    </border>
    <border>
      <left style="thin">
        <color rgb="FF2D2E83"/>
      </left>
      <right/>
      <top/>
      <bottom style="thin">
        <color rgb="FF2D2E83"/>
      </bottom>
      <diagonal/>
    </border>
    <border>
      <left/>
      <right style="thin">
        <color rgb="FF2D2E83"/>
      </right>
      <top/>
      <bottom style="thin">
        <color rgb="FF2D2E83"/>
      </bottom>
      <diagonal/>
    </border>
    <border>
      <left style="thin">
        <color theme="0"/>
      </left>
      <right style="medium">
        <color indexed="64"/>
      </right>
      <top style="thin">
        <color theme="0"/>
      </top>
      <bottom/>
      <diagonal/>
    </border>
    <border>
      <left style="thin">
        <color theme="0"/>
      </left>
      <right style="medium">
        <color indexed="64"/>
      </right>
      <top style="thin">
        <color theme="0"/>
      </top>
      <bottom style="thin">
        <color theme="0"/>
      </bottom>
      <diagonal/>
    </border>
    <border>
      <left style="medium">
        <color indexed="64"/>
      </left>
      <right/>
      <top style="thin">
        <color theme="0"/>
      </top>
      <bottom/>
      <diagonal/>
    </border>
    <border>
      <left/>
      <right style="thin">
        <color theme="0"/>
      </right>
      <top style="thin">
        <color rgb="FF2D2E83"/>
      </top>
      <bottom style="thin">
        <color theme="0"/>
      </bottom>
      <diagonal/>
    </border>
    <border>
      <left style="medium">
        <color indexed="64"/>
      </left>
      <right/>
      <top style="thin">
        <color indexed="64"/>
      </top>
      <bottom style="thin">
        <color theme="0"/>
      </bottom>
      <diagonal/>
    </border>
    <border>
      <left style="thin">
        <color theme="0"/>
      </left>
      <right/>
      <top style="thin">
        <color theme="0"/>
      </top>
      <bottom/>
      <diagonal/>
    </border>
    <border>
      <left style="thin">
        <color theme="0"/>
      </left>
      <right/>
      <top/>
      <bottom/>
      <diagonal/>
    </border>
    <border>
      <left style="thin">
        <color theme="0" tint="-4.9989318521683403E-2"/>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medium">
        <color rgb="FF2D2E83"/>
      </left>
      <right style="medium">
        <color rgb="FF2D2E83"/>
      </right>
      <top style="medium">
        <color rgb="FF2D2E83"/>
      </top>
      <bottom/>
      <diagonal/>
    </border>
    <border>
      <left style="medium">
        <color rgb="FF2D2E83"/>
      </left>
      <right style="medium">
        <color rgb="FF2D2E83"/>
      </right>
      <top/>
      <bottom/>
      <diagonal/>
    </border>
    <border>
      <left style="medium">
        <color rgb="FF2D2E83"/>
      </left>
      <right style="medium">
        <color rgb="FF2D2E83"/>
      </right>
      <top style="thin">
        <color rgb="FF2D2E83"/>
      </top>
      <bottom style="thin">
        <color rgb="FF2D2E83"/>
      </bottom>
      <diagonal/>
    </border>
    <border>
      <left style="medium">
        <color rgb="FF2D2E83"/>
      </left>
      <right style="medium">
        <color rgb="FF2D2E83"/>
      </right>
      <top style="thin">
        <color rgb="FF2D2E83"/>
      </top>
      <bottom style="medium">
        <color rgb="FF2D2E83"/>
      </bottom>
      <diagonal/>
    </border>
  </borders>
  <cellStyleXfs count="2">
    <xf numFmtId="0" fontId="0" fillId="0" borderId="0"/>
    <xf numFmtId="0" fontId="62" fillId="0" borderId="0" applyNumberFormat="0" applyFill="0" applyBorder="0" applyAlignment="0" applyProtection="0"/>
  </cellStyleXfs>
  <cellXfs count="604">
    <xf numFmtId="0" fontId="0" fillId="0" borderId="0" xfId="0"/>
    <xf numFmtId="0" fontId="0" fillId="2" borderId="0" xfId="0" applyFill="1"/>
    <xf numFmtId="0" fontId="0" fillId="3" borderId="0" xfId="0" applyFill="1"/>
    <xf numFmtId="0" fontId="0" fillId="3" borderId="9" xfId="0" applyFill="1" applyBorder="1"/>
    <xf numFmtId="0" fontId="0" fillId="0" borderId="0" xfId="0" applyAlignment="1">
      <alignment vertical="top"/>
    </xf>
    <xf numFmtId="0" fontId="0" fillId="3" borderId="1" xfId="0" applyFill="1" applyBorder="1"/>
    <xf numFmtId="0" fontId="0" fillId="4" borderId="0" xfId="0" applyFill="1" applyBorder="1"/>
    <xf numFmtId="0" fontId="0" fillId="3" borderId="8" xfId="0" applyFill="1" applyBorder="1" applyAlignment="1">
      <alignment horizontal="left" vertical="top" wrapText="1"/>
    </xf>
    <xf numFmtId="0" fontId="0" fillId="3" borderId="4" xfId="0" applyFill="1" applyBorder="1" applyAlignment="1">
      <alignment horizontal="left" vertical="top" wrapText="1"/>
    </xf>
    <xf numFmtId="0" fontId="0" fillId="3" borderId="11" xfId="0" applyFill="1" applyBorder="1"/>
    <xf numFmtId="0" fontId="0" fillId="4" borderId="10" xfId="0" applyFill="1" applyBorder="1"/>
    <xf numFmtId="0" fontId="0" fillId="3" borderId="8" xfId="0" applyFill="1" applyBorder="1"/>
    <xf numFmtId="0" fontId="0" fillId="3" borderId="4" xfId="0" applyFill="1" applyBorder="1"/>
    <xf numFmtId="0" fontId="8" fillId="0" borderId="0" xfId="0" applyFont="1"/>
    <xf numFmtId="0" fontId="0" fillId="4" borderId="0" xfId="0" applyFill="1" applyBorder="1" applyAlignment="1"/>
    <xf numFmtId="0" fontId="9" fillId="0" borderId="0" xfId="0" applyFont="1"/>
    <xf numFmtId="0" fontId="0" fillId="3" borderId="6" xfId="0" applyFill="1" applyBorder="1" applyAlignment="1">
      <alignment horizontal="left" vertical="top" wrapText="1"/>
    </xf>
    <xf numFmtId="0" fontId="2" fillId="3" borderId="8" xfId="0" applyFont="1" applyFill="1" applyBorder="1" applyAlignment="1">
      <alignment horizontal="left" vertical="top" wrapText="1"/>
    </xf>
    <xf numFmtId="0" fontId="0" fillId="3" borderId="7" xfId="0" applyFill="1" applyBorder="1" applyAlignment="1">
      <alignment horizontal="left" vertical="top" wrapText="1"/>
    </xf>
    <xf numFmtId="0" fontId="5" fillId="3" borderId="1" xfId="0" applyFont="1" applyFill="1" applyBorder="1"/>
    <xf numFmtId="0" fontId="0" fillId="0" borderId="0" xfId="0" applyFill="1"/>
    <xf numFmtId="0" fontId="0" fillId="2" borderId="0" xfId="0" applyFill="1" applyAlignment="1">
      <alignment vertical="top"/>
    </xf>
    <xf numFmtId="0" fontId="0" fillId="2" borderId="0" xfId="0" applyFill="1" applyBorder="1"/>
    <xf numFmtId="0" fontId="14" fillId="0" borderId="0" xfId="0" applyFont="1"/>
    <xf numFmtId="0" fontId="0" fillId="3" borderId="0" xfId="0" applyFill="1" applyBorder="1"/>
    <xf numFmtId="0" fontId="0" fillId="0" borderId="0" xfId="0" applyBorder="1"/>
    <xf numFmtId="0" fontId="0" fillId="3" borderId="8" xfId="0" applyFill="1" applyBorder="1" applyAlignment="1"/>
    <xf numFmtId="0" fontId="0" fillId="3" borderId="15" xfId="0" applyFill="1" applyBorder="1"/>
    <xf numFmtId="0" fontId="0" fillId="3" borderId="29" xfId="0" applyFill="1" applyBorder="1" applyAlignment="1"/>
    <xf numFmtId="0" fontId="0" fillId="3" borderId="30" xfId="0" applyFill="1" applyBorder="1"/>
    <xf numFmtId="0" fontId="17" fillId="2" borderId="0" xfId="0" applyFont="1" applyFill="1"/>
    <xf numFmtId="0" fontId="17" fillId="0" borderId="0" xfId="0" applyFont="1"/>
    <xf numFmtId="0" fontId="16" fillId="3" borderId="0" xfId="0" applyFont="1" applyFill="1" applyBorder="1"/>
    <xf numFmtId="0" fontId="0" fillId="3" borderId="30" xfId="0" applyFont="1" applyFill="1" applyBorder="1"/>
    <xf numFmtId="0" fontId="16" fillId="3" borderId="8" xfId="0" applyFont="1" applyFill="1" applyBorder="1"/>
    <xf numFmtId="0" fontId="0" fillId="0" borderId="33" xfId="0" applyBorder="1"/>
    <xf numFmtId="0" fontId="0" fillId="0" borderId="35" xfId="0" applyBorder="1"/>
    <xf numFmtId="0" fontId="0" fillId="0" borderId="36" xfId="0" applyBorder="1"/>
    <xf numFmtId="0" fontId="0" fillId="0" borderId="37" xfId="0" applyBorder="1"/>
    <xf numFmtId="0" fontId="22" fillId="0" borderId="32" xfId="0" applyFont="1" applyBorder="1" applyAlignment="1">
      <alignment vertical="top"/>
    </xf>
    <xf numFmtId="0" fontId="22" fillId="0" borderId="33" xfId="0" applyFont="1" applyBorder="1" applyAlignment="1">
      <alignment vertical="top"/>
    </xf>
    <xf numFmtId="0" fontId="0" fillId="0" borderId="38" xfId="0" applyBorder="1"/>
    <xf numFmtId="0" fontId="0" fillId="0" borderId="39" xfId="0" applyBorder="1"/>
    <xf numFmtId="0" fontId="22" fillId="0" borderId="32" xfId="0" applyFont="1" applyBorder="1"/>
    <xf numFmtId="0" fontId="23" fillId="0" borderId="34" xfId="0" applyFont="1" applyBorder="1"/>
    <xf numFmtId="0" fontId="23" fillId="0" borderId="0" xfId="0" applyFont="1" applyBorder="1" applyAlignment="1"/>
    <xf numFmtId="0" fontId="0" fillId="0" borderId="40" xfId="0" applyBorder="1" applyAlignment="1">
      <alignment wrapText="1"/>
    </xf>
    <xf numFmtId="0" fontId="0" fillId="3" borderId="34" xfId="0" applyFill="1" applyBorder="1"/>
    <xf numFmtId="0" fontId="0" fillId="3" borderId="35" xfId="0" applyFill="1" applyBorder="1"/>
    <xf numFmtId="0" fontId="18" fillId="0" borderId="34" xfId="0" applyFont="1" applyBorder="1"/>
    <xf numFmtId="0" fontId="23" fillId="0" borderId="0" xfId="0" applyFont="1" applyBorder="1"/>
    <xf numFmtId="0" fontId="23" fillId="0" borderId="35" xfId="0" applyFont="1" applyBorder="1"/>
    <xf numFmtId="0" fontId="23" fillId="0" borderId="36" xfId="0" applyFont="1" applyBorder="1"/>
    <xf numFmtId="0" fontId="23" fillId="0" borderId="39" xfId="0" applyFont="1" applyBorder="1"/>
    <xf numFmtId="0" fontId="23" fillId="0" borderId="37" xfId="0" applyFont="1" applyBorder="1"/>
    <xf numFmtId="0" fontId="25" fillId="0" borderId="34" xfId="0" applyFont="1" applyBorder="1"/>
    <xf numFmtId="0" fontId="25" fillId="0" borderId="0" xfId="0" applyFont="1" applyBorder="1"/>
    <xf numFmtId="0" fontId="25" fillId="0" borderId="35" xfId="0" applyFont="1" applyBorder="1"/>
    <xf numFmtId="0" fontId="25" fillId="0" borderId="36" xfId="0" applyFont="1" applyBorder="1"/>
    <xf numFmtId="0" fontId="25" fillId="0" borderId="39" xfId="0" applyFont="1" applyBorder="1"/>
    <xf numFmtId="0" fontId="25" fillId="0" borderId="37" xfId="0" applyFont="1" applyBorder="1"/>
    <xf numFmtId="0" fontId="30" fillId="0" borderId="0" xfId="0" applyFont="1"/>
    <xf numFmtId="0" fontId="23" fillId="0" borderId="38" xfId="0" applyFont="1" applyBorder="1"/>
    <xf numFmtId="0" fontId="23" fillId="0" borderId="33" xfId="0" applyFont="1" applyBorder="1"/>
    <xf numFmtId="0" fontId="23" fillId="0" borderId="41" xfId="0" applyFont="1" applyBorder="1"/>
    <xf numFmtId="0" fontId="21" fillId="2" borderId="0" xfId="0" applyFont="1" applyFill="1"/>
    <xf numFmtId="0" fontId="2" fillId="0" borderId="0" xfId="0" applyFont="1" applyFill="1" applyAlignment="1">
      <alignment horizontal="left" vertical="center" wrapText="1"/>
    </xf>
    <xf numFmtId="0" fontId="0" fillId="0" borderId="0" xfId="0" applyFill="1" applyBorder="1"/>
    <xf numFmtId="0" fontId="0" fillId="3" borderId="0" xfId="0" applyFill="1" applyAlignment="1"/>
    <xf numFmtId="0" fontId="1" fillId="3" borderId="10" xfId="0" applyFont="1" applyFill="1" applyBorder="1" applyAlignment="1">
      <alignment horizontal="center" vertical="center"/>
    </xf>
    <xf numFmtId="0" fontId="21" fillId="0" borderId="0" xfId="0" applyFont="1"/>
    <xf numFmtId="0" fontId="0" fillId="0" borderId="10" xfId="0" applyBorder="1" applyAlignment="1">
      <alignment horizontal="center" vertical="center"/>
    </xf>
    <xf numFmtId="165" fontId="0" fillId="0" borderId="10" xfId="0" applyNumberFormat="1" applyBorder="1" applyAlignment="1">
      <alignment horizontal="center" vertical="center" wrapText="1"/>
    </xf>
    <xf numFmtId="165" fontId="0" fillId="3" borderId="0" xfId="0" applyNumberFormat="1" applyFill="1" applyBorder="1" applyAlignment="1">
      <alignment horizontal="center" vertical="center" wrapText="1"/>
    </xf>
    <xf numFmtId="169" fontId="0" fillId="0" borderId="10" xfId="0" applyNumberFormat="1" applyBorder="1"/>
    <xf numFmtId="170" fontId="0" fillId="0" borderId="10" xfId="0" applyNumberFormat="1" applyBorder="1" applyAlignment="1">
      <alignment horizontal="center" vertical="center"/>
    </xf>
    <xf numFmtId="0" fontId="0" fillId="0" borderId="0" xfId="0" applyAlignment="1"/>
    <xf numFmtId="0" fontId="0" fillId="0" borderId="0" xfId="0" applyBorder="1" applyAlignment="1"/>
    <xf numFmtId="0" fontId="0" fillId="3" borderId="0" xfId="0" applyFill="1" applyBorder="1" applyAlignment="1"/>
    <xf numFmtId="0" fontId="2" fillId="2" borderId="3" xfId="0" applyFont="1" applyFill="1" applyBorder="1" applyAlignment="1">
      <alignment horizontal="center" vertical="center" wrapText="1"/>
    </xf>
    <xf numFmtId="0" fontId="0" fillId="3" borderId="6" xfId="0" applyFill="1" applyBorder="1" applyAlignment="1"/>
    <xf numFmtId="0" fontId="2" fillId="2" borderId="1"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Alignment="1">
      <alignment wrapText="1"/>
    </xf>
    <xf numFmtId="0" fontId="0" fillId="0" borderId="0" xfId="0" applyFill="1" applyAlignment="1">
      <alignment vertical="top"/>
    </xf>
    <xf numFmtId="0" fontId="0" fillId="3" borderId="0" xfId="0" applyFill="1" applyBorder="1" applyAlignment="1">
      <alignment horizontal="left" vertical="top" wrapText="1"/>
    </xf>
    <xf numFmtId="0" fontId="0" fillId="0" borderId="0" xfId="0" applyFill="1" applyBorder="1" applyAlignment="1"/>
    <xf numFmtId="0" fontId="0" fillId="2" borderId="28" xfId="0" applyFill="1" applyBorder="1"/>
    <xf numFmtId="0" fontId="2" fillId="3" borderId="6" xfId="0" applyFont="1" applyFill="1" applyBorder="1" applyAlignment="1">
      <alignment horizontal="left" vertical="top" wrapText="1"/>
    </xf>
    <xf numFmtId="0" fontId="2" fillId="3" borderId="71" xfId="0" applyFont="1" applyFill="1" applyBorder="1" applyAlignment="1">
      <alignment horizontal="left" vertical="top" wrapText="1"/>
    </xf>
    <xf numFmtId="0" fontId="0" fillId="3" borderId="63" xfId="0" applyFill="1" applyBorder="1"/>
    <xf numFmtId="0" fontId="5" fillId="3" borderId="72" xfId="0" applyFont="1" applyFill="1" applyBorder="1" applyAlignment="1">
      <alignment horizontal="left" vertical="top" wrapText="1"/>
    </xf>
    <xf numFmtId="0" fontId="5" fillId="3" borderId="15" xfId="0" applyFont="1" applyFill="1" applyBorder="1" applyAlignment="1">
      <alignment horizontal="left" vertical="top" wrapText="1"/>
    </xf>
    <xf numFmtId="0" fontId="0" fillId="3" borderId="62" xfId="0" applyFill="1" applyBorder="1"/>
    <xf numFmtId="0" fontId="0" fillId="2" borderId="11" xfId="0" applyFill="1" applyBorder="1"/>
    <xf numFmtId="0" fontId="22" fillId="0" borderId="0" xfId="0" applyFont="1"/>
    <xf numFmtId="49" fontId="0" fillId="0" borderId="0" xfId="0" applyNumberFormat="1"/>
    <xf numFmtId="0" fontId="62" fillId="0" borderId="0" xfId="1"/>
    <xf numFmtId="0" fontId="0" fillId="2" borderId="0" xfId="0" applyFill="1" applyAlignment="1">
      <alignment wrapText="1"/>
    </xf>
    <xf numFmtId="0" fontId="0" fillId="0" borderId="0" xfId="0" applyBorder="1" applyAlignment="1"/>
    <xf numFmtId="0" fontId="0" fillId="0" borderId="13" xfId="0" applyBorder="1" applyAlignment="1"/>
    <xf numFmtId="0" fontId="0" fillId="0" borderId="0" xfId="0" applyBorder="1" applyAlignment="1">
      <alignment wrapText="1"/>
    </xf>
    <xf numFmtId="0" fontId="0" fillId="0" borderId="0" xfId="0" applyAlignment="1">
      <alignment vertical="center"/>
    </xf>
    <xf numFmtId="0" fontId="0" fillId="3" borderId="8" xfId="0" applyFill="1" applyBorder="1" applyAlignment="1"/>
    <xf numFmtId="0" fontId="0" fillId="0" borderId="0" xfId="0" applyAlignment="1">
      <alignment wrapText="1"/>
    </xf>
    <xf numFmtId="0" fontId="0" fillId="2" borderId="0" xfId="0" applyFill="1" applyBorder="1" applyAlignment="1"/>
    <xf numFmtId="0" fontId="15" fillId="2" borderId="0" xfId="0" applyFont="1" applyFill="1" applyBorder="1" applyAlignment="1">
      <alignment horizontal="center" vertical="center" wrapText="1"/>
    </xf>
    <xf numFmtId="0" fontId="0" fillId="0" borderId="10" xfId="0" applyBorder="1" applyAlignment="1"/>
    <xf numFmtId="0" fontId="0" fillId="3" borderId="4" xfId="0" applyFill="1" applyBorder="1" applyAlignment="1"/>
    <xf numFmtId="0" fontId="17" fillId="0" borderId="13" xfId="0" applyFont="1" applyBorder="1" applyAlignment="1"/>
    <xf numFmtId="0" fontId="36" fillId="0" borderId="0" xfId="0" applyFont="1"/>
    <xf numFmtId="0" fontId="5" fillId="2" borderId="0" xfId="0" applyFont="1" applyFill="1"/>
    <xf numFmtId="166" fontId="45" fillId="2" borderId="23" xfId="0" applyNumberFormat="1" applyFont="1" applyFill="1" applyBorder="1" applyAlignment="1">
      <alignment horizontal="left" vertical="center" wrapText="1"/>
    </xf>
    <xf numFmtId="166" fontId="45" fillId="2" borderId="0" xfId="0" applyNumberFormat="1" applyFont="1" applyFill="1" applyBorder="1" applyAlignment="1">
      <alignment horizontal="left" vertical="center" wrapText="1"/>
    </xf>
    <xf numFmtId="164" fontId="0" fillId="0" borderId="0" xfId="0" applyNumberFormat="1" applyFill="1" applyBorder="1"/>
    <xf numFmtId="0" fontId="0" fillId="0" borderId="0" xfId="0" applyAlignment="1"/>
    <xf numFmtId="0" fontId="0" fillId="0" borderId="0" xfId="0" applyBorder="1" applyAlignment="1">
      <alignment wrapText="1"/>
    </xf>
    <xf numFmtId="0" fontId="0" fillId="2" borderId="0" xfId="0" applyFill="1" applyBorder="1" applyAlignment="1"/>
    <xf numFmtId="0" fontId="0" fillId="0" borderId="0" xfId="0" applyFill="1" applyBorder="1" applyAlignment="1">
      <alignment vertical="center" wrapText="1"/>
    </xf>
    <xf numFmtId="171" fontId="15" fillId="0" borderId="12" xfId="0"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applyAlignment="1"/>
    <xf numFmtId="0" fontId="0" fillId="0" borderId="6" xfId="0" applyBorder="1" applyAlignment="1"/>
    <xf numFmtId="0" fontId="7" fillId="0" borderId="14" xfId="0" applyFont="1" applyBorder="1" applyAlignment="1"/>
    <xf numFmtId="0" fontId="3" fillId="0" borderId="14" xfId="0" applyFont="1" applyBorder="1" applyAlignment="1"/>
    <xf numFmtId="0" fontId="0" fillId="0" borderId="0" xfId="0" applyAlignment="1">
      <alignment vertical="center"/>
    </xf>
    <xf numFmtId="0" fontId="0" fillId="0" borderId="25" xfId="0" applyBorder="1" applyAlignment="1">
      <alignment wrapText="1"/>
    </xf>
    <xf numFmtId="0" fontId="0" fillId="0" borderId="26" xfId="0" applyBorder="1" applyAlignment="1">
      <alignment wrapText="1"/>
    </xf>
    <xf numFmtId="0" fontId="0" fillId="0" borderId="64" xfId="0" applyBorder="1" applyAlignment="1"/>
    <xf numFmtId="0" fontId="0" fillId="0" borderId="0" xfId="0" applyFill="1" applyBorder="1" applyAlignment="1">
      <alignment wrapText="1"/>
    </xf>
    <xf numFmtId="4" fontId="0" fillId="0" borderId="10" xfId="0" applyNumberFormat="1" applyBorder="1" applyAlignment="1">
      <alignment horizontal="center" vertical="center"/>
    </xf>
    <xf numFmtId="0" fontId="7" fillId="0" borderId="0" xfId="0" applyFont="1" applyFill="1" applyBorder="1" applyAlignment="1"/>
    <xf numFmtId="0" fontId="3" fillId="0" borderId="0" xfId="0" applyFont="1" applyFill="1" applyBorder="1" applyAlignment="1"/>
    <xf numFmtId="0" fontId="3" fillId="2" borderId="14" xfId="0" applyFont="1" applyFill="1" applyBorder="1" applyAlignment="1"/>
    <xf numFmtId="0" fontId="3" fillId="0" borderId="0" xfId="0" applyFont="1" applyBorder="1" applyAlignment="1"/>
    <xf numFmtId="166" fontId="45" fillId="0" borderId="0" xfId="0" applyNumberFormat="1" applyFont="1" applyBorder="1" applyAlignment="1">
      <alignment horizontal="left" vertical="center" wrapText="1"/>
    </xf>
    <xf numFmtId="166" fontId="1" fillId="0" borderId="0" xfId="0" applyNumberFormat="1" applyFont="1" applyFill="1" applyBorder="1" applyAlignment="1">
      <alignment horizontal="left" vertical="center" wrapText="1"/>
    </xf>
    <xf numFmtId="0" fontId="0" fillId="2" borderId="0" xfId="0" applyFill="1" applyBorder="1" applyAlignment="1">
      <alignment vertical="center" wrapText="1"/>
    </xf>
    <xf numFmtId="0" fontId="39" fillId="2" borderId="0" xfId="0" applyFont="1" applyFill="1" applyBorder="1"/>
    <xf numFmtId="0" fontId="0" fillId="3" borderId="23" xfId="0" applyFill="1" applyBorder="1"/>
    <xf numFmtId="0" fontId="0" fillId="2" borderId="0" xfId="0" applyFill="1" applyAlignment="1">
      <alignment vertical="center"/>
    </xf>
    <xf numFmtId="172" fontId="17" fillId="0" borderId="10" xfId="0" applyNumberFormat="1" applyFont="1" applyBorder="1" applyAlignment="1">
      <alignment horizontal="center" vertical="center"/>
    </xf>
    <xf numFmtId="0" fontId="0" fillId="0" borderId="6" xfId="0" applyBorder="1" applyAlignment="1">
      <alignment horizontal="left" vertical="top"/>
    </xf>
    <xf numFmtId="173" fontId="0" fillId="0" borderId="10" xfId="0" applyNumberFormat="1" applyBorder="1" applyAlignment="1">
      <alignment horizontal="left" vertical="top"/>
    </xf>
    <xf numFmtId="173" fontId="0" fillId="0" borderId="10" xfId="0" applyNumberFormat="1" applyBorder="1" applyAlignment="1">
      <alignment horizontal="left"/>
    </xf>
    <xf numFmtId="0" fontId="2" fillId="2" borderId="0" xfId="0" applyFont="1" applyFill="1"/>
    <xf numFmtId="173" fontId="0" fillId="0" borderId="10" xfId="0" applyNumberFormat="1" applyBorder="1"/>
    <xf numFmtId="174" fontId="0" fillId="0" borderId="10" xfId="0" applyNumberFormat="1" applyBorder="1" applyAlignment="1">
      <alignment horizontal="left"/>
    </xf>
    <xf numFmtId="0" fontId="39" fillId="2" borderId="0" xfId="0" applyFont="1" applyFill="1" applyBorder="1" applyAlignment="1">
      <alignment vertical="center"/>
    </xf>
    <xf numFmtId="0" fontId="2" fillId="2" borderId="0" xfId="0" applyFont="1" applyFill="1" applyAlignment="1">
      <alignment vertical="center"/>
    </xf>
    <xf numFmtId="0" fontId="0" fillId="0" borderId="14" xfId="0" applyBorder="1" applyAlignment="1">
      <alignment horizontal="left"/>
    </xf>
    <xf numFmtId="173" fontId="0" fillId="0" borderId="10" xfId="0" applyNumberFormat="1" applyBorder="1" applyAlignment="1">
      <alignment horizontal="left" vertical="center"/>
    </xf>
    <xf numFmtId="173" fontId="0" fillId="0" borderId="10" xfId="0" applyNumberFormat="1" applyBorder="1" applyAlignment="1">
      <alignment vertical="center"/>
    </xf>
    <xf numFmtId="174" fontId="0" fillId="0" borderId="10" xfId="0" applyNumberFormat="1" applyBorder="1" applyAlignment="1">
      <alignment horizontal="right"/>
    </xf>
    <xf numFmtId="0" fontId="12" fillId="2" borderId="90" xfId="0" applyFont="1" applyFill="1" applyBorder="1" applyAlignment="1">
      <alignment vertical="center"/>
    </xf>
    <xf numFmtId="0" fontId="12" fillId="2" borderId="90" xfId="0" applyFont="1" applyFill="1" applyBorder="1"/>
    <xf numFmtId="0" fontId="2" fillId="2" borderId="91" xfId="0" applyFont="1" applyFill="1" applyBorder="1" applyAlignment="1">
      <alignment vertical="center"/>
    </xf>
    <xf numFmtId="0" fontId="0" fillId="3" borderId="92" xfId="0" applyFill="1" applyBorder="1"/>
    <xf numFmtId="0" fontId="0" fillId="3" borderId="93" xfId="0" applyFill="1" applyBorder="1"/>
    <xf numFmtId="0" fontId="0" fillId="3" borderId="94" xfId="0" applyFill="1" applyBorder="1"/>
    <xf numFmtId="0" fontId="0" fillId="3" borderId="95" xfId="0" applyFill="1" applyBorder="1"/>
    <xf numFmtId="0" fontId="2" fillId="2" borderId="90" xfId="0" applyFont="1" applyFill="1" applyBorder="1"/>
    <xf numFmtId="0" fontId="2" fillId="2" borderId="89" xfId="0" applyFont="1" applyFill="1" applyBorder="1"/>
    <xf numFmtId="165" fontId="0" fillId="0" borderId="10" xfId="0" applyNumberFormat="1" applyBorder="1" applyAlignment="1">
      <alignment horizontal="left" vertical="center"/>
    </xf>
    <xf numFmtId="175" fontId="0" fillId="0" borderId="10" xfId="0" applyNumberFormat="1" applyBorder="1" applyAlignment="1">
      <alignment horizontal="center" vertical="center"/>
    </xf>
    <xf numFmtId="0" fontId="0" fillId="0" borderId="0" xfId="0" applyAlignment="1">
      <alignment vertical="center"/>
    </xf>
    <xf numFmtId="0" fontId="6" fillId="3" borderId="99" xfId="0" applyFont="1" applyFill="1" applyBorder="1" applyAlignment="1"/>
    <xf numFmtId="0" fontId="0" fillId="7" borderId="100" xfId="0" applyFill="1" applyBorder="1"/>
    <xf numFmtId="165" fontId="0" fillId="7" borderId="101" xfId="0" applyNumberFormat="1" applyFill="1" applyBorder="1" applyAlignment="1">
      <alignment horizontal="center" vertical="center"/>
    </xf>
    <xf numFmtId="0" fontId="0" fillId="7" borderId="101" xfId="0" applyFill="1" applyBorder="1"/>
    <xf numFmtId="0" fontId="29" fillId="7" borderId="100" xfId="0" applyFont="1" applyFill="1" applyBorder="1" applyAlignment="1">
      <alignment horizontal="center"/>
    </xf>
    <xf numFmtId="0" fontId="29" fillId="7" borderId="101" xfId="0" applyFont="1" applyFill="1" applyBorder="1" applyAlignment="1">
      <alignment horizontal="center"/>
    </xf>
    <xf numFmtId="176" fontId="0" fillId="0" borderId="10" xfId="0" applyNumberFormat="1" applyBorder="1" applyAlignment="1">
      <alignment horizontal="center" vertical="center"/>
    </xf>
    <xf numFmtId="0" fontId="0" fillId="0" borderId="0" xfId="0" applyAlignment="1">
      <alignment vertical="center"/>
    </xf>
    <xf numFmtId="0" fontId="23" fillId="0" borderId="34" xfId="0" applyFont="1" applyBorder="1" applyAlignment="1">
      <alignment vertical="center"/>
    </xf>
    <xf numFmtId="0" fontId="0" fillId="7" borderId="100" xfId="0" applyFill="1" applyBorder="1" applyAlignment="1">
      <alignment horizontal="left" vertical="center"/>
    </xf>
    <xf numFmtId="0" fontId="0" fillId="7" borderId="100" xfId="0" applyFill="1" applyBorder="1" applyAlignment="1">
      <alignment vertical="center"/>
    </xf>
    <xf numFmtId="0" fontId="0" fillId="7" borderId="102" xfId="0" applyFill="1" applyBorder="1"/>
    <xf numFmtId="0" fontId="6" fillId="3" borderId="0" xfId="0" applyFont="1" applyFill="1" applyBorder="1" applyAlignment="1"/>
    <xf numFmtId="0" fontId="0" fillId="0" borderId="0" xfId="0" applyBorder="1" applyAlignment="1"/>
    <xf numFmtId="0" fontId="0" fillId="0" borderId="0" xfId="0" applyAlignment="1"/>
    <xf numFmtId="0" fontId="0" fillId="0" borderId="0" xfId="0" applyAlignment="1">
      <alignment vertical="center" wrapText="1"/>
    </xf>
    <xf numFmtId="0" fontId="0" fillId="0" borderId="0" xfId="0" applyAlignment="1">
      <alignment wrapText="1"/>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0" fillId="0" borderId="23" xfId="0" applyBorder="1" applyAlignment="1">
      <alignment vertical="top" wrapText="1"/>
    </xf>
    <xf numFmtId="0" fontId="0" fillId="5" borderId="22" xfId="0" applyFill="1"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0" fillId="0" borderId="27" xfId="0" applyBorder="1" applyAlignment="1">
      <alignment vertical="top" wrapText="1"/>
    </xf>
    <xf numFmtId="0" fontId="0" fillId="0" borderId="18" xfId="0" applyBorder="1" applyAlignment="1">
      <alignment vertical="top" wrapText="1"/>
    </xf>
    <xf numFmtId="3"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0" borderId="0" xfId="0" applyFill="1" applyAlignment="1"/>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0" fillId="0" borderId="17" xfId="0" applyBorder="1" applyAlignment="1">
      <alignment wrapText="1"/>
    </xf>
    <xf numFmtId="0" fontId="0" fillId="0" borderId="27" xfId="0" applyBorder="1" applyAlignment="1">
      <alignment wrapText="1"/>
    </xf>
    <xf numFmtId="0" fontId="0" fillId="0" borderId="18" xfId="0" applyBorder="1" applyAlignment="1">
      <alignment wrapText="1"/>
    </xf>
    <xf numFmtId="0" fontId="0" fillId="5" borderId="12" xfId="0" applyFill="1" applyBorder="1" applyAlignment="1">
      <alignment horizontal="left" vertical="top" wrapText="1"/>
    </xf>
    <xf numFmtId="0" fontId="0" fillId="5" borderId="31" xfId="0" applyFill="1" applyBorder="1" applyAlignment="1">
      <alignment horizontal="left" vertical="top" wrapText="1"/>
    </xf>
    <xf numFmtId="0" fontId="0" fillId="5" borderId="13" xfId="0" applyFill="1"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wrapText="1"/>
    </xf>
    <xf numFmtId="0" fontId="0" fillId="5" borderId="25" xfId="0" applyFill="1" applyBorder="1" applyAlignment="1">
      <alignment wrapText="1"/>
    </xf>
    <xf numFmtId="0" fontId="0" fillId="5" borderId="0" xfId="0" applyFill="1" applyAlignment="1">
      <alignment wrapText="1"/>
    </xf>
    <xf numFmtId="0" fontId="0" fillId="5" borderId="26" xfId="0" applyFill="1" applyBorder="1" applyAlignment="1">
      <alignment wrapText="1"/>
    </xf>
    <xf numFmtId="0" fontId="0" fillId="5" borderId="0" xfId="0" applyFill="1" applyBorder="1" applyAlignment="1">
      <alignment wrapText="1"/>
    </xf>
    <xf numFmtId="0" fontId="7" fillId="0" borderId="0" xfId="0" applyFont="1" applyAlignment="1"/>
    <xf numFmtId="0" fontId="3" fillId="0" borderId="0" xfId="0" applyFont="1" applyAlignment="1"/>
    <xf numFmtId="0" fontId="0" fillId="0" borderId="44" xfId="0" applyBorder="1" applyAlignment="1"/>
    <xf numFmtId="0" fontId="0" fillId="0" borderId="45" xfId="0" applyBorder="1" applyAlignment="1"/>
    <xf numFmtId="0" fontId="0" fillId="0" borderId="46" xfId="0" applyBorder="1" applyAlignment="1"/>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1" xfId="0" applyBorder="1" applyAlignment="1"/>
    <xf numFmtId="0" fontId="0" fillId="0" borderId="9" xfId="0" applyBorder="1" applyAlignment="1"/>
    <xf numFmtId="0" fontId="0" fillId="0" borderId="2" xfId="0" applyBorder="1" applyAlignment="1"/>
    <xf numFmtId="0" fontId="0" fillId="0" borderId="12" xfId="0"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wrapText="1"/>
    </xf>
    <xf numFmtId="0" fontId="0" fillId="0" borderId="31" xfId="0" applyBorder="1" applyAlignment="1">
      <alignment horizontal="left" vertical="center" wrapText="1"/>
    </xf>
    <xf numFmtId="0" fontId="0" fillId="0" borderId="13" xfId="0" applyBorder="1" applyAlignment="1">
      <alignment horizontal="left" vertical="center" wrapText="1"/>
    </xf>
    <xf numFmtId="0" fontId="0" fillId="0" borderId="27" xfId="0" applyBorder="1" applyAlignment="1">
      <alignment vertical="center" wrapText="1"/>
    </xf>
    <xf numFmtId="0" fontId="6" fillId="3" borderId="31" xfId="0" applyFont="1" applyFill="1" applyBorder="1" applyAlignment="1"/>
    <xf numFmtId="0" fontId="0" fillId="0" borderId="31" xfId="0" applyBorder="1" applyAlignment="1"/>
    <xf numFmtId="0" fontId="0" fillId="0" borderId="42" xfId="0" applyBorder="1" applyAlignment="1"/>
    <xf numFmtId="0" fontId="6" fillId="3" borderId="43" xfId="0" applyFont="1" applyFill="1" applyBorder="1" applyAlignment="1"/>
    <xf numFmtId="0" fontId="6" fillId="3" borderId="23" xfId="0" applyFont="1" applyFill="1" applyBorder="1" applyAlignment="1"/>
    <xf numFmtId="49" fontId="0" fillId="0" borderId="12"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13" xfId="0" applyNumberFormat="1" applyBorder="1" applyAlignment="1">
      <alignment horizontal="left" vertical="center" wrapText="1"/>
    </xf>
    <xf numFmtId="0" fontId="6" fillId="3" borderId="30" xfId="0" applyFont="1" applyFill="1" applyBorder="1" applyAlignment="1">
      <alignment vertical="center"/>
    </xf>
    <xf numFmtId="0" fontId="0" fillId="0" borderId="30" xfId="0" applyBorder="1" applyAlignment="1">
      <alignment vertical="center"/>
    </xf>
    <xf numFmtId="0" fontId="0" fillId="0" borderId="6" xfId="0" applyBorder="1" applyAlignment="1"/>
    <xf numFmtId="0" fontId="0" fillId="0" borderId="7" xfId="0" applyBorder="1" applyAlignment="1"/>
    <xf numFmtId="0" fontId="0" fillId="0" borderId="12" xfId="0" applyBorder="1" applyAlignment="1"/>
    <xf numFmtId="0" fontId="0" fillId="0" borderId="13" xfId="0" applyBorder="1" applyAlignment="1"/>
    <xf numFmtId="0" fontId="0" fillId="0" borderId="16" xfId="0" applyBorder="1" applyAlignment="1"/>
    <xf numFmtId="0" fontId="2" fillId="2" borderId="0" xfId="0" applyFont="1" applyFill="1" applyAlignment="1">
      <alignment vertical="center" wrapText="1"/>
    </xf>
    <xf numFmtId="0" fontId="2" fillId="0" borderId="0" xfId="0" applyFont="1" applyAlignment="1">
      <alignment vertical="center" wrapText="1"/>
    </xf>
    <xf numFmtId="0" fontId="6" fillId="0" borderId="0" xfId="0" applyFont="1" applyFill="1" applyBorder="1" applyAlignment="1"/>
    <xf numFmtId="0" fontId="0" fillId="3" borderId="27" xfId="0" applyFill="1" applyBorder="1" applyAlignment="1"/>
    <xf numFmtId="0" fontId="0" fillId="0" borderId="27" xfId="0" applyBorder="1" applyAlignment="1"/>
    <xf numFmtId="0" fontId="0" fillId="3" borderId="0" xfId="0" applyFill="1" applyBorder="1" applyAlignment="1"/>
    <xf numFmtId="0" fontId="0" fillId="0" borderId="14" xfId="0" applyBorder="1" applyAlignment="1"/>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6" xfId="0" applyFill="1" applyBorder="1" applyAlignment="1"/>
    <xf numFmtId="0" fontId="2" fillId="2" borderId="3"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6" fillId="3" borderId="15" xfId="0" applyFont="1" applyFill="1" applyBorder="1" applyAlignment="1"/>
    <xf numFmtId="0" fontId="0" fillId="0" borderId="15" xfId="0" applyBorder="1" applyAlignment="1"/>
    <xf numFmtId="0" fontId="2" fillId="2" borderId="8"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0" xfId="0" applyBorder="1" applyAlignment="1">
      <alignment vertical="center" wrapText="1"/>
    </xf>
    <xf numFmtId="0" fontId="0" fillId="0" borderId="8" xfId="0" applyBorder="1" applyAlignment="1">
      <alignmen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14" xfId="0" applyBorder="1" applyAlignment="1">
      <alignment horizontal="left" vertical="center" wrapText="1"/>
    </xf>
    <xf numFmtId="0" fontId="0" fillId="0" borderId="70" xfId="0" applyBorder="1" applyAlignment="1">
      <alignment horizontal="left" vertical="center" wrapText="1"/>
    </xf>
    <xf numFmtId="0" fontId="0" fillId="4" borderId="1" xfId="0" applyFill="1"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9" xfId="0" applyFont="1" applyFill="1" applyBorder="1" applyAlignment="1">
      <alignment horizontal="left" vertical="top" wrapText="1"/>
    </xf>
    <xf numFmtId="0" fontId="0" fillId="0" borderId="64" xfId="0" applyBorder="1" applyAlignment="1"/>
    <xf numFmtId="0" fontId="0" fillId="0" borderId="73" xfId="0" applyBorder="1" applyAlignment="1"/>
    <xf numFmtId="0" fontId="15" fillId="2" borderId="66" xfId="0" applyFont="1" applyFill="1" applyBorder="1" applyAlignment="1">
      <alignment vertical="center" wrapText="1"/>
    </xf>
    <xf numFmtId="0" fontId="15" fillId="2" borderId="4" xfId="0" applyFont="1" applyFill="1" applyBorder="1" applyAlignment="1">
      <alignment vertical="center" wrapText="1"/>
    </xf>
    <xf numFmtId="0" fontId="15" fillId="2" borderId="65" xfId="0" applyFont="1" applyFill="1" applyBorder="1" applyAlignment="1">
      <alignment vertical="center" wrapText="1"/>
    </xf>
    <xf numFmtId="0" fontId="15" fillId="2" borderId="2" xfId="0" applyFont="1" applyFill="1" applyBorder="1" applyAlignment="1">
      <alignment vertical="center" wrapText="1"/>
    </xf>
    <xf numFmtId="0" fontId="0" fillId="0" borderId="5" xfId="0" applyBorder="1" applyAlignment="1">
      <alignment vertical="top" wrapText="1"/>
    </xf>
    <xf numFmtId="0" fontId="0" fillId="0" borderId="7" xfId="0" applyBorder="1" applyAlignment="1">
      <alignment vertical="top" wrapText="1"/>
    </xf>
    <xf numFmtId="0" fontId="0" fillId="0" borderId="0" xfId="0" applyAlignment="1">
      <alignment vertical="center"/>
    </xf>
    <xf numFmtId="0" fontId="6" fillId="3" borderId="8" xfId="0" applyFont="1" applyFill="1" applyBorder="1" applyAlignment="1"/>
    <xf numFmtId="0" fontId="0" fillId="0" borderId="8" xfId="0" applyBorder="1" applyAlignment="1"/>
    <xf numFmtId="0" fontId="0" fillId="0" borderId="63" xfId="0" applyBorder="1" applyAlignment="1"/>
    <xf numFmtId="0" fontId="58" fillId="0" borderId="0" xfId="0" applyFont="1" applyFill="1" applyBorder="1" applyAlignment="1">
      <alignment vertical="top" wrapText="1"/>
    </xf>
    <xf numFmtId="0" fontId="0" fillId="0" borderId="0" xfId="0" applyAlignment="1">
      <alignment vertical="top" wrapText="1"/>
    </xf>
    <xf numFmtId="0" fontId="0" fillId="0" borderId="8" xfId="0" applyBorder="1" applyAlignment="1">
      <alignment wrapText="1"/>
    </xf>
    <xf numFmtId="0" fontId="15" fillId="2" borderId="6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22" xfId="0" applyFill="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2" xfId="0" applyBorder="1" applyAlignment="1">
      <alignment wrapText="1"/>
    </xf>
    <xf numFmtId="0" fontId="0" fillId="0" borderId="69" xfId="0" applyBorder="1" applyAlignment="1"/>
    <xf numFmtId="0" fontId="0" fillId="0" borderId="14" xfId="0" applyFill="1" applyBorder="1" applyAlignment="1"/>
    <xf numFmtId="0" fontId="0" fillId="0" borderId="69" xfId="0" applyBorder="1" applyAlignment="1">
      <alignment wrapText="1"/>
    </xf>
    <xf numFmtId="175" fontId="0" fillId="0" borderId="12" xfId="0" applyNumberFormat="1" applyBorder="1" applyAlignment="1">
      <alignment horizontal="center" vertical="center"/>
    </xf>
    <xf numFmtId="175" fontId="0" fillId="0" borderId="13" xfId="0" applyNumberFormat="1" applyBorder="1" applyAlignment="1">
      <alignment horizontal="center" vertical="center"/>
    </xf>
    <xf numFmtId="0" fontId="0" fillId="3" borderId="6" xfId="0" applyFill="1" applyBorder="1" applyAlignment="1"/>
    <xf numFmtId="0" fontId="0" fillId="3" borderId="8" xfId="0" applyFill="1" applyBorder="1" applyAlignment="1"/>
    <xf numFmtId="0" fontId="22" fillId="3" borderId="0" xfId="0" applyFont="1" applyFill="1" applyAlignment="1">
      <alignment vertical="center"/>
    </xf>
    <xf numFmtId="0" fontId="1" fillId="0" borderId="0" xfId="0" applyFont="1" applyAlignment="1">
      <alignment vertical="center"/>
    </xf>
    <xf numFmtId="0" fontId="1" fillId="0" borderId="26" xfId="0" applyFont="1" applyBorder="1" applyAlignment="1">
      <alignment vertical="center"/>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9" xfId="0" applyFill="1" applyBorder="1" applyAlignment="1">
      <alignment vertical="top" wrapText="1"/>
    </xf>
    <xf numFmtId="0" fontId="14" fillId="0" borderId="0" xfId="0" applyFont="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17" xfId="0" applyBorder="1" applyAlignment="1"/>
    <xf numFmtId="0" fontId="0" fillId="0" borderId="18" xfId="0" applyBorder="1" applyAlignment="1"/>
    <xf numFmtId="0" fontId="0" fillId="4" borderId="5" xfId="0" applyFill="1" applyBorder="1" applyAlignment="1">
      <alignment horizontal="left" vertical="top" wrapText="1"/>
    </xf>
    <xf numFmtId="0" fontId="0" fillId="0" borderId="6" xfId="0" applyBorder="1" applyAlignment="1">
      <alignment horizontal="left" vertical="top" wrapText="1"/>
    </xf>
    <xf numFmtId="0" fontId="0" fillId="4" borderId="0" xfId="0" applyFill="1" applyBorder="1" applyAlignment="1">
      <alignment vertical="center" wrapText="1"/>
    </xf>
    <xf numFmtId="0" fontId="0" fillId="0" borderId="28" xfId="0" applyFill="1"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0" fontId="15" fillId="2" borderId="1"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0" fillId="0" borderId="25" xfId="0"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20" xfId="0" applyFont="1" applyBorder="1" applyAlignment="1">
      <alignment vertical="top" wrapText="1"/>
    </xf>
    <xf numFmtId="0" fontId="0" fillId="0" borderId="9" xfId="0" applyFont="1" applyBorder="1" applyAlignment="1">
      <alignment vertical="top" wrapText="1"/>
    </xf>
    <xf numFmtId="0" fontId="0" fillId="0" borderId="19" xfId="0" applyFont="1" applyBorder="1" applyAlignment="1">
      <alignmen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0" fillId="0" borderId="31" xfId="0" applyBorder="1" applyAlignment="1">
      <alignment horizontal="left" vertical="top"/>
    </xf>
    <xf numFmtId="0" fontId="0" fillId="0" borderId="31" xfId="0" applyBorder="1" applyAlignment="1">
      <alignment horizontal="center" vertical="center"/>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top"/>
    </xf>
    <xf numFmtId="0" fontId="55" fillId="3" borderId="25" xfId="0" applyFont="1" applyFill="1" applyBorder="1" applyAlignment="1">
      <alignment vertical="center"/>
    </xf>
    <xf numFmtId="0" fontId="17" fillId="0" borderId="0" xfId="0" applyFont="1" applyAlignment="1">
      <alignment vertical="center"/>
    </xf>
    <xf numFmtId="0" fontId="0" fillId="0" borderId="6"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6" xfId="0" applyFill="1" applyBorder="1" applyAlignment="1">
      <alignment vertical="top" wrapText="1"/>
    </xf>
    <xf numFmtId="0" fontId="0" fillId="0" borderId="6" xfId="0" applyFill="1" applyBorder="1" applyAlignment="1">
      <alignment wrapText="1"/>
    </xf>
    <xf numFmtId="0" fontId="17" fillId="0" borderId="12" xfId="0" applyFont="1" applyBorder="1" applyAlignment="1">
      <alignment wrapText="1"/>
    </xf>
    <xf numFmtId="0" fontId="17" fillId="0" borderId="13" xfId="0" applyFont="1" applyBorder="1" applyAlignment="1">
      <alignment wrapText="1"/>
    </xf>
    <xf numFmtId="0" fontId="2" fillId="2" borderId="6"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0" fillId="0" borderId="2" xfId="0" applyBorder="1" applyAlignment="1">
      <alignment wrapText="1"/>
    </xf>
    <xf numFmtId="0" fontId="7" fillId="0" borderId="14" xfId="0" applyFont="1" applyBorder="1" applyAlignment="1"/>
    <xf numFmtId="0" fontId="3" fillId="0" borderId="14" xfId="0" applyFont="1" applyBorder="1" applyAlignment="1"/>
    <xf numFmtId="0" fontId="0" fillId="0" borderId="0" xfId="0" applyFill="1" applyAlignment="1">
      <alignment vertical="center" wrapText="1"/>
    </xf>
    <xf numFmtId="0" fontId="0" fillId="0" borderId="12" xfId="0" applyBorder="1" applyAlignment="1">
      <alignment wrapText="1"/>
    </xf>
    <xf numFmtId="0" fontId="0" fillId="0" borderId="13" xfId="0" applyBorder="1" applyAlignment="1">
      <alignment wrapText="1"/>
    </xf>
    <xf numFmtId="0" fontId="22" fillId="3" borderId="0" xfId="0" applyFont="1" applyFill="1" applyBorder="1" applyAlignment="1">
      <alignment vertical="center"/>
    </xf>
    <xf numFmtId="0" fontId="1" fillId="0" borderId="0" xfId="0" applyFont="1" applyBorder="1" applyAlignment="1">
      <alignment vertical="center"/>
    </xf>
    <xf numFmtId="0" fontId="17" fillId="3" borderId="0" xfId="0" applyFont="1" applyFill="1" applyBorder="1" applyAlignment="1">
      <alignment vertical="center"/>
    </xf>
    <xf numFmtId="0" fontId="17"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wrapText="1"/>
    </xf>
    <xf numFmtId="0" fontId="0" fillId="0" borderId="8" xfId="0" applyFont="1" applyBorder="1" applyAlignment="1">
      <alignment wrapText="1"/>
    </xf>
    <xf numFmtId="0" fontId="0" fillId="0" borderId="5" xfId="0" applyFill="1" applyBorder="1" applyAlignment="1">
      <alignment vertical="center" wrapText="1"/>
    </xf>
    <xf numFmtId="0" fontId="0" fillId="0" borderId="14" xfId="0" applyBorder="1" applyAlignment="1">
      <alignment vertical="center" wrapText="1"/>
    </xf>
    <xf numFmtId="0" fontId="0" fillId="0" borderId="21" xfId="0" applyBorder="1" applyAlignment="1"/>
    <xf numFmtId="0" fontId="0" fillId="0" borderId="0" xfId="0" applyFill="1"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57" fillId="0" borderId="0" xfId="0" applyFont="1" applyFill="1" applyAlignment="1">
      <alignment vertical="top" wrapText="1"/>
    </xf>
    <xf numFmtId="0" fontId="59" fillId="0" borderId="0" xfId="0" applyFont="1" applyAlignment="1">
      <alignment vertical="top" wrapText="1"/>
    </xf>
    <xf numFmtId="0" fontId="0" fillId="0" borderId="21" xfId="0" applyFill="1" applyBorder="1" applyAlignment="1"/>
    <xf numFmtId="16" fontId="0" fillId="0" borderId="9" xfId="0" applyNumberFormat="1" applyFill="1" applyBorder="1" applyAlignment="1">
      <alignment wrapText="1"/>
    </xf>
    <xf numFmtId="171" fontId="2" fillId="0" borderId="12" xfId="0" applyNumberFormat="1" applyFont="1" applyFill="1" applyBorder="1" applyAlignment="1">
      <alignment horizontal="center" vertical="center" wrapText="1"/>
    </xf>
    <xf numFmtId="0" fontId="0" fillId="0" borderId="31" xfId="0" applyBorder="1" applyAlignment="1">
      <alignment horizontal="center" vertical="center" wrapText="1"/>
    </xf>
    <xf numFmtId="4" fontId="0" fillId="0" borderId="12" xfId="0" applyNumberFormat="1" applyBorder="1" applyAlignment="1"/>
    <xf numFmtId="4" fontId="0" fillId="0" borderId="13" xfId="0" applyNumberFormat="1" applyBorder="1" applyAlignment="1"/>
    <xf numFmtId="0" fontId="23" fillId="0" borderId="34" xfId="0" applyFont="1" applyBorder="1" applyAlignment="1">
      <alignment wrapText="1"/>
    </xf>
    <xf numFmtId="0" fontId="0" fillId="0" borderId="35" xfId="0" applyBorder="1" applyAlignment="1">
      <alignment wrapText="1"/>
    </xf>
    <xf numFmtId="0" fontId="0" fillId="0" borderId="34" xfId="0" applyBorder="1" applyAlignment="1">
      <alignment wrapText="1"/>
    </xf>
    <xf numFmtId="0" fontId="25" fillId="0" borderId="34" xfId="0" applyFont="1" applyBorder="1" applyAlignment="1">
      <alignment wrapText="1"/>
    </xf>
    <xf numFmtId="0" fontId="25" fillId="0" borderId="0" xfId="0" applyFont="1" applyAlignment="1">
      <alignment wrapText="1"/>
    </xf>
    <xf numFmtId="0" fontId="25" fillId="0" borderId="35" xfId="0" applyFont="1" applyBorder="1" applyAlignment="1">
      <alignment wrapText="1"/>
    </xf>
    <xf numFmtId="0" fontId="30" fillId="0" borderId="0" xfId="0" applyFont="1" applyAlignment="1"/>
    <xf numFmtId="0" fontId="24" fillId="0" borderId="34" xfId="0" applyFont="1" applyBorder="1" applyAlignment="1">
      <alignment vertical="top" wrapText="1"/>
    </xf>
    <xf numFmtId="0" fontId="0" fillId="0" borderId="35" xfId="0" applyBorder="1" applyAlignment="1">
      <alignment vertical="top" wrapText="1"/>
    </xf>
    <xf numFmtId="0" fontId="0" fillId="0" borderId="34" xfId="0" applyBorder="1" applyAlignment="1">
      <alignment vertical="top" wrapText="1"/>
    </xf>
    <xf numFmtId="0" fontId="5" fillId="0" borderId="35" xfId="0" applyFont="1" applyBorder="1" applyAlignment="1">
      <alignment vertical="top" wrapText="1"/>
    </xf>
    <xf numFmtId="0" fontId="5" fillId="0" borderId="34" xfId="0" applyFont="1" applyBorder="1" applyAlignment="1">
      <alignment vertical="top" wrapText="1"/>
    </xf>
    <xf numFmtId="0" fontId="5" fillId="0" borderId="36" xfId="0" applyFont="1" applyBorder="1" applyAlignment="1">
      <alignment vertical="top" wrapText="1"/>
    </xf>
    <xf numFmtId="0" fontId="5" fillId="0" borderId="37" xfId="0" applyFon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24" fillId="0" borderId="35" xfId="0" applyFont="1" applyBorder="1" applyAlignment="1">
      <alignment vertical="top" wrapText="1"/>
    </xf>
    <xf numFmtId="0" fontId="24" fillId="0" borderId="36" xfId="0" applyFont="1" applyBorder="1" applyAlignment="1">
      <alignment vertical="top" wrapText="1"/>
    </xf>
    <xf numFmtId="0" fontId="24" fillId="0" borderId="37" xfId="0" applyFont="1" applyBorder="1" applyAlignment="1">
      <alignment vertical="top" wrapText="1"/>
    </xf>
    <xf numFmtId="0" fontId="25" fillId="0" borderId="34" xfId="0" applyFont="1" applyBorder="1" applyAlignment="1">
      <alignment vertical="top" wrapText="1"/>
    </xf>
    <xf numFmtId="0" fontId="21" fillId="0" borderId="0" xfId="0" applyFont="1" applyAlignment="1">
      <alignment vertical="top" wrapText="1"/>
    </xf>
    <xf numFmtId="0" fontId="21" fillId="0" borderId="35" xfId="0" applyFont="1" applyBorder="1" applyAlignment="1">
      <alignment vertical="top" wrapText="1"/>
    </xf>
    <xf numFmtId="0" fontId="21" fillId="0" borderId="34" xfId="0" applyFont="1" applyBorder="1" applyAlignment="1">
      <alignment vertical="top" wrapText="1"/>
    </xf>
    <xf numFmtId="0" fontId="25" fillId="0" borderId="35" xfId="0" applyFont="1" applyBorder="1" applyAlignment="1">
      <alignment vertical="top" wrapText="1"/>
    </xf>
    <xf numFmtId="0" fontId="21" fillId="0" borderId="34" xfId="0" applyFont="1" applyBorder="1" applyAlignment="1">
      <alignment wrapText="1"/>
    </xf>
    <xf numFmtId="0" fontId="21" fillId="0" borderId="35" xfId="0" applyFont="1" applyBorder="1" applyAlignment="1">
      <alignment wrapText="1"/>
    </xf>
    <xf numFmtId="0" fontId="21" fillId="0" borderId="0" xfId="0" applyFont="1" applyAlignment="1">
      <alignment wrapText="1"/>
    </xf>
    <xf numFmtId="0" fontId="25" fillId="0" borderId="36" xfId="0" applyFont="1" applyBorder="1" applyAlignment="1">
      <alignment vertical="top" wrapText="1"/>
    </xf>
    <xf numFmtId="0" fontId="25" fillId="0" borderId="37" xfId="0" applyFont="1" applyBorder="1" applyAlignment="1">
      <alignment vertical="top" wrapText="1"/>
    </xf>
    <xf numFmtId="0" fontId="22" fillId="0" borderId="32" xfId="0" applyFont="1" applyBorder="1" applyAlignment="1">
      <alignment vertical="top" wrapText="1"/>
    </xf>
    <xf numFmtId="0" fontId="0" fillId="0" borderId="38" xfId="0" applyBorder="1" applyAlignment="1">
      <alignment vertical="top" wrapText="1"/>
    </xf>
    <xf numFmtId="0" fontId="0" fillId="0" borderId="38" xfId="0" applyBorder="1" applyAlignment="1">
      <alignment wrapText="1"/>
    </xf>
    <xf numFmtId="0" fontId="0" fillId="0" borderId="33" xfId="0" applyBorder="1" applyAlignment="1">
      <alignment wrapText="1"/>
    </xf>
    <xf numFmtId="0" fontId="23" fillId="0" borderId="35" xfId="0" applyFont="1" applyBorder="1" applyAlignment="1">
      <alignment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vertical="top" wrapText="1"/>
    </xf>
    <xf numFmtId="0" fontId="29" fillId="0" borderId="35" xfId="0" applyFont="1" applyBorder="1" applyAlignment="1">
      <alignment vertical="top" wrapText="1"/>
    </xf>
    <xf numFmtId="0" fontId="29" fillId="0" borderId="34" xfId="0" applyFont="1" applyBorder="1" applyAlignment="1">
      <alignment vertical="top" wrapText="1"/>
    </xf>
    <xf numFmtId="0" fontId="25" fillId="0" borderId="0" xfId="0" applyFont="1" applyBorder="1" applyAlignment="1">
      <alignment vertical="top" wrapText="1"/>
    </xf>
    <xf numFmtId="0" fontId="25" fillId="0" borderId="34" xfId="0" applyFont="1" applyBorder="1" applyAlignment="1">
      <alignment vertical="center" wrapText="1"/>
    </xf>
    <xf numFmtId="0" fontId="29" fillId="0" borderId="35" xfId="0" applyFont="1" applyBorder="1" applyAlignment="1">
      <alignment vertical="center" wrapText="1"/>
    </xf>
    <xf numFmtId="0" fontId="29" fillId="0" borderId="34" xfId="0" applyFont="1" applyBorder="1" applyAlignment="1">
      <alignment vertical="center" wrapText="1"/>
    </xf>
    <xf numFmtId="0" fontId="0" fillId="0" borderId="36" xfId="0" applyBorder="1" applyAlignment="1">
      <alignment wrapText="1"/>
    </xf>
    <xf numFmtId="0" fontId="0" fillId="0" borderId="37" xfId="0" applyBorder="1" applyAlignment="1">
      <alignment wrapText="1"/>
    </xf>
    <xf numFmtId="0" fontId="25" fillId="0" borderId="0" xfId="0" applyFont="1" applyBorder="1" applyAlignment="1">
      <alignment wrapText="1"/>
    </xf>
    <xf numFmtId="0" fontId="25" fillId="0" borderId="36" xfId="0" applyFont="1" applyBorder="1" applyAlignment="1">
      <alignment wrapText="1"/>
    </xf>
    <xf numFmtId="0" fontId="25" fillId="0" borderId="39" xfId="0" applyFont="1" applyBorder="1" applyAlignment="1">
      <alignment wrapText="1"/>
    </xf>
    <xf numFmtId="0" fontId="25" fillId="0" borderId="37" xfId="0" applyFont="1" applyBorder="1" applyAlignment="1">
      <alignment wrapText="1"/>
    </xf>
    <xf numFmtId="0" fontId="22" fillId="0" borderId="38" xfId="0" applyFont="1" applyBorder="1" applyAlignment="1">
      <alignment vertical="top" wrapText="1"/>
    </xf>
    <xf numFmtId="0" fontId="0" fillId="0" borderId="33" xfId="0" applyBorder="1" applyAlignment="1">
      <alignment vertical="top" wrapText="1"/>
    </xf>
    <xf numFmtId="0" fontId="22" fillId="0" borderId="32" xfId="0" applyFont="1" applyBorder="1" applyAlignment="1">
      <alignment vertical="top"/>
    </xf>
    <xf numFmtId="0" fontId="0" fillId="0" borderId="33" xfId="0" applyBorder="1" applyAlignment="1">
      <alignment vertical="top"/>
    </xf>
    <xf numFmtId="0" fontId="21" fillId="0" borderId="0" xfId="0" applyFont="1" applyBorder="1" applyAlignment="1">
      <alignment wrapText="1"/>
    </xf>
    <xf numFmtId="0" fontId="22" fillId="0" borderId="32" xfId="0" applyFont="1" applyBorder="1" applyAlignment="1">
      <alignment horizontal="left" wrapText="1"/>
    </xf>
    <xf numFmtId="0" fontId="0" fillId="0" borderId="38" xfId="0" applyBorder="1" applyAlignment="1">
      <alignment horizontal="left" wrapText="1"/>
    </xf>
    <xf numFmtId="0" fontId="23" fillId="0" borderId="34" xfId="0" applyFont="1" applyBorder="1" applyAlignment="1"/>
    <xf numFmtId="0" fontId="23" fillId="0" borderId="0" xfId="0" applyFont="1" applyBorder="1" applyAlignment="1"/>
    <xf numFmtId="0" fontId="23" fillId="0" borderId="35" xfId="0" applyFont="1" applyBorder="1" applyAlignment="1"/>
    <xf numFmtId="0" fontId="23" fillId="0" borderId="35" xfId="0" applyFont="1" applyBorder="1" applyAlignment="1">
      <alignment wrapText="1"/>
    </xf>
    <xf numFmtId="0" fontId="23" fillId="0" borderId="36" xfId="0" applyFont="1" applyBorder="1" applyAlignment="1">
      <alignment wrapText="1"/>
    </xf>
    <xf numFmtId="0" fontId="23" fillId="0" borderId="37" xfId="0" applyFont="1" applyBorder="1" applyAlignment="1">
      <alignment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wrapText="1"/>
    </xf>
    <xf numFmtId="0" fontId="23" fillId="0" borderId="39" xfId="0" applyFont="1" applyBorder="1" applyAlignment="1">
      <alignment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2" fillId="0" borderId="34" xfId="0" applyFont="1" applyBorder="1" applyAlignment="1">
      <alignment vertical="top"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top" wrapText="1"/>
    </xf>
    <xf numFmtId="0" fontId="4" fillId="0" borderId="34" xfId="0" applyFont="1" applyBorder="1" applyAlignment="1">
      <alignment vertical="top" wrapText="1"/>
    </xf>
    <xf numFmtId="0" fontId="23" fillId="0" borderId="0" xfId="0" applyFont="1" applyAlignment="1"/>
    <xf numFmtId="0" fontId="6" fillId="3" borderId="0" xfId="0" applyFont="1" applyFill="1" applyBorder="1" applyAlignment="1">
      <alignment vertical="center"/>
    </xf>
    <xf numFmtId="0" fontId="39" fillId="2" borderId="0" xfId="0" applyFont="1" applyFill="1" applyBorder="1" applyAlignment="1">
      <alignment vertical="center" wrapText="1"/>
    </xf>
    <xf numFmtId="177" fontId="45" fillId="0" borderId="22" xfId="0" applyNumberFormat="1" applyFont="1" applyBorder="1" applyAlignment="1">
      <alignment horizontal="left" vertical="center" wrapText="1"/>
    </xf>
    <xf numFmtId="177" fontId="45" fillId="0" borderId="23" xfId="0" applyNumberFormat="1" applyFont="1" applyBorder="1" applyAlignment="1">
      <alignment horizontal="left" vertical="center" wrapText="1"/>
    </xf>
    <xf numFmtId="177" fontId="45" fillId="0" borderId="24" xfId="0" applyNumberFormat="1" applyFont="1" applyBorder="1" applyAlignment="1">
      <alignment horizontal="left" vertical="center" wrapText="1"/>
    </xf>
    <xf numFmtId="0" fontId="39" fillId="2" borderId="0" xfId="0" applyFont="1" applyFill="1" applyAlignment="1"/>
    <xf numFmtId="0" fontId="35" fillId="2" borderId="58"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167" fontId="0" fillId="0" borderId="12" xfId="0" applyNumberFormat="1" applyBorder="1" applyAlignment="1">
      <alignment horizontal="center" vertical="center"/>
    </xf>
    <xf numFmtId="167" fontId="0" fillId="0" borderId="13" xfId="0" applyNumberFormat="1" applyBorder="1" applyAlignment="1">
      <alignment horizontal="center" vertical="center"/>
    </xf>
    <xf numFmtId="0" fontId="35" fillId="2" borderId="54" xfId="0" applyFont="1" applyFill="1" applyBorder="1" applyAlignment="1">
      <alignment vertical="center" wrapText="1"/>
    </xf>
    <xf numFmtId="0" fontId="0" fillId="0" borderId="50" xfId="0" applyBorder="1" applyAlignment="1">
      <alignment vertical="center" wrapText="1"/>
    </xf>
    <xf numFmtId="0" fontId="0" fillId="0" borderId="56" xfId="0" applyBorder="1" applyAlignment="1">
      <alignment vertical="center" wrapText="1"/>
    </xf>
    <xf numFmtId="16" fontId="0" fillId="0" borderId="1" xfId="0" applyNumberFormat="1" applyBorder="1" applyAlignment="1">
      <alignment vertical="top" wrapText="1"/>
    </xf>
    <xf numFmtId="166" fontId="45" fillId="0" borderId="23" xfId="0" applyNumberFormat="1" applyFont="1" applyBorder="1" applyAlignment="1">
      <alignment horizontal="left" vertical="center"/>
    </xf>
    <xf numFmtId="0" fontId="0" fillId="0" borderId="23" xfId="0" applyBorder="1" applyAlignment="1">
      <alignment horizontal="left" vertical="center"/>
    </xf>
    <xf numFmtId="0" fontId="39" fillId="2" borderId="23" xfId="0" applyFont="1" applyFill="1" applyBorder="1" applyAlignment="1">
      <alignment wrapText="1"/>
    </xf>
    <xf numFmtId="0" fontId="39" fillId="2" borderId="0" xfId="0" applyFont="1" applyFill="1" applyBorder="1" applyAlignment="1">
      <alignment wrapText="1"/>
    </xf>
    <xf numFmtId="0" fontId="56" fillId="0" borderId="0" xfId="0" applyFont="1" applyAlignment="1">
      <alignment vertical="top" wrapText="1"/>
    </xf>
    <xf numFmtId="0" fontId="6" fillId="3" borderId="8" xfId="0" applyFont="1" applyFill="1" applyBorder="1" applyAlignment="1">
      <alignment vertical="center"/>
    </xf>
    <xf numFmtId="0" fontId="0" fillId="0" borderId="8" xfId="0" applyBorder="1" applyAlignment="1">
      <alignment vertical="center"/>
    </xf>
    <xf numFmtId="16" fontId="0" fillId="0" borderId="6" xfId="0" applyNumberFormat="1" applyBorder="1" applyAlignment="1">
      <alignment vertical="center" wrapText="1"/>
    </xf>
    <xf numFmtId="166" fontId="45" fillId="0" borderId="12" xfId="0" applyNumberFormat="1" applyFont="1" applyBorder="1" applyAlignment="1">
      <alignment horizontal="left" vertical="center" wrapText="1"/>
    </xf>
    <xf numFmtId="166" fontId="45" fillId="0" borderId="31" xfId="0" applyNumberFormat="1" applyFont="1" applyBorder="1" applyAlignment="1">
      <alignment horizontal="left" vertical="center" wrapText="1"/>
    </xf>
    <xf numFmtId="166" fontId="45" fillId="0" borderId="13" xfId="0" applyNumberFormat="1" applyFont="1" applyBorder="1" applyAlignment="1">
      <alignment horizontal="left" vertical="center" wrapText="1"/>
    </xf>
    <xf numFmtId="16" fontId="0" fillId="0" borderId="5" xfId="0" applyNumberForma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77" fontId="45" fillId="0" borderId="12" xfId="0" applyNumberFormat="1" applyFont="1" applyBorder="1" applyAlignment="1">
      <alignment horizontal="left" vertical="center" wrapText="1"/>
    </xf>
    <xf numFmtId="177" fontId="45" fillId="0" borderId="31" xfId="0" applyNumberFormat="1" applyFont="1" applyBorder="1" applyAlignment="1">
      <alignment horizontal="left" vertical="center" wrapText="1"/>
    </xf>
    <xf numFmtId="177" fontId="45" fillId="0" borderId="13" xfId="0" applyNumberFormat="1" applyFont="1" applyBorder="1" applyAlignment="1">
      <alignment horizontal="left" vertical="center" wrapText="1"/>
    </xf>
    <xf numFmtId="177" fontId="45" fillId="6" borderId="22" xfId="0" applyNumberFormat="1" applyFont="1" applyFill="1" applyBorder="1" applyAlignment="1">
      <alignment horizontal="left" vertical="center" wrapText="1"/>
    </xf>
    <xf numFmtId="177" fontId="45" fillId="6" borderId="23" xfId="0" applyNumberFormat="1" applyFont="1" applyFill="1" applyBorder="1" applyAlignment="1">
      <alignment horizontal="left" vertical="center" wrapText="1"/>
    </xf>
    <xf numFmtId="177" fontId="45" fillId="6" borderId="24" xfId="0" applyNumberFormat="1" applyFont="1" applyFill="1" applyBorder="1" applyAlignment="1">
      <alignment horizontal="left" vertical="center" wrapText="1"/>
    </xf>
    <xf numFmtId="165" fontId="5" fillId="0" borderId="12"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0" xfId="0" applyFill="1" applyBorder="1" applyAlignment="1"/>
    <xf numFmtId="0" fontId="35" fillId="2" borderId="59" xfId="0" applyFont="1" applyFill="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165" fontId="0" fillId="0" borderId="12" xfId="0" applyNumberFormat="1" applyBorder="1" applyAlignment="1">
      <alignment horizontal="center" vertical="center"/>
    </xf>
    <xf numFmtId="166" fontId="1" fillId="0" borderId="0" xfId="0" applyNumberFormat="1" applyFont="1" applyFill="1" applyBorder="1" applyAlignment="1">
      <alignment horizontal="left" wrapText="1"/>
    </xf>
    <xf numFmtId="166" fontId="1" fillId="0" borderId="0" xfId="0" applyNumberFormat="1" applyFont="1" applyFill="1" applyBorder="1" applyAlignment="1">
      <alignment horizontal="left" vertical="center" wrapText="1"/>
    </xf>
    <xf numFmtId="0" fontId="39" fillId="2" borderId="27" xfId="0" applyFont="1" applyFill="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15" xfId="0" applyBorder="1" applyAlignment="1">
      <alignment vertical="center" wrapText="1"/>
    </xf>
    <xf numFmtId="0" fontId="0" fillId="0" borderId="88" xfId="0" applyBorder="1" applyAlignment="1">
      <alignment vertical="center" wrapText="1"/>
    </xf>
    <xf numFmtId="0" fontId="39" fillId="2" borderId="27" xfId="0" applyFont="1" applyFill="1" applyBorder="1" applyAlignment="1">
      <alignment vertical="center"/>
    </xf>
    <xf numFmtId="0" fontId="0" fillId="0" borderId="27" xfId="0" applyBorder="1" applyAlignment="1">
      <alignment vertical="center"/>
    </xf>
    <xf numFmtId="166" fontId="1" fillId="0" borderId="12" xfId="0" applyNumberFormat="1" applyFont="1" applyBorder="1" applyAlignment="1">
      <alignment horizontal="left" vertical="center" wrapText="1"/>
    </xf>
    <xf numFmtId="166" fontId="1" fillId="0" borderId="31" xfId="0" applyNumberFormat="1" applyFont="1" applyBorder="1" applyAlignment="1">
      <alignment horizontal="left" vertical="center" wrapText="1"/>
    </xf>
    <xf numFmtId="165" fontId="0" fillId="0" borderId="13" xfId="0" applyNumberFormat="1" applyBorder="1" applyAlignment="1">
      <alignment horizontal="center" vertical="center"/>
    </xf>
    <xf numFmtId="0" fontId="56" fillId="0" borderId="0" xfId="0" applyFont="1" applyBorder="1" applyAlignment="1">
      <alignment vertical="top" wrapText="1"/>
    </xf>
    <xf numFmtId="165" fontId="0" fillId="0" borderId="12" xfId="0" applyNumberFormat="1" applyBorder="1" applyAlignment="1">
      <alignment horizontal="center" vertical="center" wrapText="1"/>
    </xf>
    <xf numFmtId="165" fontId="0" fillId="0" borderId="13" xfId="0" applyNumberFormat="1" applyBorder="1" applyAlignment="1">
      <alignment horizontal="center" vertical="center" wrapText="1"/>
    </xf>
    <xf numFmtId="166" fontId="1" fillId="6" borderId="12" xfId="0" applyNumberFormat="1" applyFont="1" applyFill="1" applyBorder="1" applyAlignment="1">
      <alignment horizontal="left" vertical="center" wrapText="1"/>
    </xf>
    <xf numFmtId="0" fontId="0" fillId="6" borderId="31" xfId="0" applyFont="1" applyFill="1" applyBorder="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35" fillId="2" borderId="52" xfId="0" applyFont="1" applyFill="1" applyBorder="1" applyAlignment="1">
      <alignment vertical="center" wrapText="1"/>
    </xf>
    <xf numFmtId="0" fontId="0" fillId="0" borderId="47" xfId="0" applyBorder="1" applyAlignment="1">
      <alignment vertical="center" wrapText="1"/>
    </xf>
    <xf numFmtId="0" fontId="0" fillId="0" borderId="51" xfId="0" applyBorder="1" applyAlignment="1">
      <alignment vertical="center" wrapText="1"/>
    </xf>
    <xf numFmtId="166" fontId="45"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35" fillId="2" borderId="53" xfId="0" applyFont="1" applyFill="1"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39" fillId="2" borderId="31" xfId="0" applyFont="1" applyFill="1" applyBorder="1" applyAlignment="1">
      <alignment vertical="center" wrapText="1"/>
    </xf>
    <xf numFmtId="0" fontId="0" fillId="0" borderId="31" xfId="0" applyBorder="1" applyAlignment="1">
      <alignment vertical="center" wrapText="1"/>
    </xf>
    <xf numFmtId="0" fontId="39" fillId="2" borderId="0" xfId="0" applyFont="1" applyFill="1" applyAlignment="1">
      <alignment vertical="center"/>
    </xf>
    <xf numFmtId="0" fontId="0" fillId="0" borderId="0" xfId="0" applyFill="1" applyBorder="1" applyAlignment="1">
      <alignment vertical="center" wrapText="1"/>
    </xf>
    <xf numFmtId="0" fontId="39" fillId="0" borderId="0" xfId="0" applyFont="1" applyFill="1" applyBorder="1" applyAlignment="1">
      <alignment wrapText="1"/>
    </xf>
    <xf numFmtId="0" fontId="0" fillId="0" borderId="0" xfId="0" applyFill="1" applyBorder="1" applyAlignment="1">
      <alignment wrapText="1"/>
    </xf>
    <xf numFmtId="0" fontId="0" fillId="2" borderId="0" xfId="0" applyFill="1" applyBorder="1" applyAlignment="1"/>
    <xf numFmtId="0" fontId="0" fillId="0" borderId="83" xfId="0" applyBorder="1" applyAlignment="1">
      <alignment vertical="top" wrapText="1"/>
    </xf>
    <xf numFmtId="0" fontId="0" fillId="0" borderId="14" xfId="0" applyBorder="1" applyAlignment="1">
      <alignment vertical="top" wrapText="1"/>
    </xf>
    <xf numFmtId="0" fontId="0" fillId="0" borderId="84" xfId="0" applyBorder="1" applyAlignment="1">
      <alignment vertical="top" wrapText="1"/>
    </xf>
    <xf numFmtId="0" fontId="0" fillId="0" borderId="85" xfId="0" applyBorder="1" applyAlignment="1">
      <alignment vertical="top" wrapText="1"/>
    </xf>
    <xf numFmtId="0" fontId="0" fillId="0" borderId="86" xfId="0" applyBorder="1" applyAlignment="1">
      <alignment vertical="top" wrapText="1"/>
    </xf>
    <xf numFmtId="0" fontId="0" fillId="0" borderId="87" xfId="0" applyBorder="1" applyAlignment="1">
      <alignment wrapText="1"/>
    </xf>
    <xf numFmtId="0" fontId="0" fillId="0" borderId="15" xfId="0" applyBorder="1" applyAlignment="1">
      <alignment wrapText="1"/>
    </xf>
    <xf numFmtId="0" fontId="0" fillId="0" borderId="88" xfId="0" applyBorder="1" applyAlignment="1">
      <alignment wrapText="1"/>
    </xf>
    <xf numFmtId="0" fontId="35" fillId="2" borderId="55" xfId="0" applyFont="1" applyFill="1" applyBorder="1" applyAlignment="1">
      <alignment vertical="center" wrapText="1"/>
    </xf>
    <xf numFmtId="0" fontId="0" fillId="0" borderId="48" xfId="0" applyBorder="1" applyAlignment="1">
      <alignment vertical="center" wrapText="1"/>
    </xf>
    <xf numFmtId="0" fontId="0" fillId="0" borderId="57" xfId="0" applyBorder="1" applyAlignment="1">
      <alignment vertical="center" wrapText="1"/>
    </xf>
    <xf numFmtId="0" fontId="22" fillId="0" borderId="0" xfId="0" applyFont="1" applyFill="1" applyBorder="1" applyAlignment="1">
      <alignment vertical="center"/>
    </xf>
    <xf numFmtId="0" fontId="1" fillId="0" borderId="0" xfId="0" applyFont="1" applyFill="1" applyBorder="1" applyAlignment="1">
      <alignment vertical="center"/>
    </xf>
    <xf numFmtId="0" fontId="55" fillId="0" borderId="0" xfId="0" applyFont="1" applyFill="1" applyBorder="1" applyAlignment="1">
      <alignment vertical="center"/>
    </xf>
    <xf numFmtId="0" fontId="17" fillId="0" borderId="0" xfId="0" applyFont="1" applyFill="1" applyBorder="1" applyAlignment="1">
      <alignment vertical="center"/>
    </xf>
    <xf numFmtId="16" fontId="0" fillId="0" borderId="0" xfId="0" applyNumberFormat="1" applyBorder="1" applyAlignment="1">
      <alignment vertical="center" wrapText="1"/>
    </xf>
    <xf numFmtId="0" fontId="35" fillId="2" borderId="80" xfId="0" applyFont="1" applyFill="1"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35" fillId="2" borderId="77" xfId="0" applyFont="1" applyFill="1"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167" fontId="0" fillId="0" borderId="22" xfId="0" applyNumberFormat="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9" fillId="0" borderId="0" xfId="0" applyFont="1" applyFill="1" applyBorder="1" applyAlignment="1">
      <alignment vertical="center" wrapText="1"/>
    </xf>
    <xf numFmtId="0" fontId="0" fillId="2" borderId="0" xfId="0" applyFill="1" applyAlignment="1"/>
    <xf numFmtId="166" fontId="1" fillId="0" borderId="12" xfId="0" applyNumberFormat="1" applyFont="1" applyBorder="1" applyAlignment="1">
      <alignment horizontal="left" vertical="center"/>
    </xf>
    <xf numFmtId="166" fontId="1" fillId="0" borderId="31" xfId="0" applyNumberFormat="1" applyFont="1" applyBorder="1" applyAlignment="1">
      <alignment horizontal="left" vertical="center"/>
    </xf>
    <xf numFmtId="166" fontId="1" fillId="0" borderId="13" xfId="0" applyNumberFormat="1" applyFont="1" applyBorder="1" applyAlignment="1">
      <alignment horizontal="left" vertical="center"/>
    </xf>
    <xf numFmtId="0" fontId="57" fillId="0" borderId="0" xfId="0" applyFont="1" applyAlignment="1">
      <alignment wrapText="1"/>
    </xf>
    <xf numFmtId="0" fontId="39" fillId="2" borderId="0" xfId="0" applyFont="1" applyFill="1" applyAlignment="1">
      <alignment wrapText="1"/>
    </xf>
    <xf numFmtId="0" fontId="6" fillId="3" borderId="14" xfId="0" applyFont="1" applyFill="1" applyBorder="1" applyAlignment="1"/>
    <xf numFmtId="0" fontId="39" fillId="2" borderId="27" xfId="0" applyFont="1" applyFill="1" applyBorder="1" applyAlignment="1"/>
    <xf numFmtId="16" fontId="0" fillId="0" borderId="6" xfId="0" applyNumberFormat="1" applyBorder="1" applyAlignment="1">
      <alignment wrapText="1"/>
    </xf>
    <xf numFmtId="166" fontId="1" fillId="0" borderId="22" xfId="0" applyNumberFormat="1" applyFont="1" applyBorder="1" applyAlignment="1">
      <alignment horizontal="left" vertical="center"/>
    </xf>
    <xf numFmtId="166" fontId="1" fillId="0" borderId="23" xfId="0" applyNumberFormat="1" applyFont="1" applyBorder="1" applyAlignment="1">
      <alignment horizontal="left" vertical="center"/>
    </xf>
    <xf numFmtId="166" fontId="1" fillId="0" borderId="24" xfId="0" applyNumberFormat="1" applyFont="1" applyBorder="1" applyAlignment="1">
      <alignment horizontal="left" vertical="center"/>
    </xf>
    <xf numFmtId="0" fontId="0" fillId="0" borderId="17" xfId="0"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39" fillId="0" borderId="23" xfId="0" applyFont="1" applyFill="1" applyBorder="1" applyAlignment="1"/>
    <xf numFmtId="0" fontId="0" fillId="0" borderId="23" xfId="0" applyFill="1" applyBorder="1" applyAlignment="1"/>
    <xf numFmtId="0" fontId="39" fillId="0" borderId="23" xfId="0" applyFont="1" applyFill="1" applyBorder="1" applyAlignment="1">
      <alignment wrapText="1"/>
    </xf>
    <xf numFmtId="16" fontId="0" fillId="0" borderId="0" xfId="0" applyNumberFormat="1" applyFill="1" applyBorder="1" applyAlignment="1">
      <alignment vertical="top" wrapText="1"/>
    </xf>
    <xf numFmtId="0" fontId="0" fillId="0" borderId="63" xfId="0" applyFill="1" applyBorder="1" applyAlignment="1"/>
    <xf numFmtId="0" fontId="39" fillId="2" borderId="8" xfId="0" applyFont="1" applyFill="1" applyBorder="1" applyAlignment="1"/>
    <xf numFmtId="0" fontId="2" fillId="2" borderId="8" xfId="0" applyFont="1" applyFill="1" applyBorder="1" applyAlignment="1"/>
    <xf numFmtId="0" fontId="0" fillId="0" borderId="31" xfId="0" applyFont="1" applyBorder="1" applyAlignment="1">
      <alignment horizontal="left" vertical="center" wrapText="1"/>
    </xf>
    <xf numFmtId="0" fontId="0" fillId="0" borderId="6" xfId="0" applyFont="1" applyBorder="1" applyAlignment="1">
      <alignment vertical="center" wrapText="1"/>
    </xf>
    <xf numFmtId="0" fontId="35" fillId="2" borderId="96" xfId="0" applyFont="1" applyFill="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178" fontId="0" fillId="0" borderId="12" xfId="0" applyNumberFormat="1" applyBorder="1" applyAlignment="1">
      <alignment horizontal="center" vertical="center" wrapText="1"/>
    </xf>
    <xf numFmtId="178" fontId="0" fillId="0" borderId="13" xfId="0" applyNumberFormat="1" applyBorder="1" applyAlignment="1">
      <alignment horizontal="center" vertical="center" wrapText="1"/>
    </xf>
  </cellXfs>
  <cellStyles count="2">
    <cellStyle name="Hyperlink" xfId="1" builtinId="8"/>
    <cellStyle name="Standard" xfId="0" builtinId="0"/>
  </cellStyles>
  <dxfs count="0"/>
  <tableStyles count="0" defaultTableStyle="TableStyleMedium2" defaultPivotStyle="PivotStyleLight16"/>
  <colors>
    <mruColors>
      <color rgb="FF2D2E83"/>
      <color rgb="FF95C11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27</xdr:row>
          <xdr:rowOff>66675</xdr:rowOff>
        </xdr:from>
        <xdr:to>
          <xdr:col>5</xdr:col>
          <xdr:colOff>542925</xdr:colOff>
          <xdr:row>27</xdr:row>
          <xdr:rowOff>266700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Stromversorgung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66675</xdr:rowOff>
        </xdr:from>
        <xdr:to>
          <xdr:col>11</xdr:col>
          <xdr:colOff>485775</xdr:colOff>
          <xdr:row>27</xdr:row>
          <xdr:rowOff>266700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Verkehr/ ÖPNV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66675</xdr:rowOff>
        </xdr:from>
        <xdr:to>
          <xdr:col>5</xdr:col>
          <xdr:colOff>542925</xdr:colOff>
          <xdr:row>28</xdr:row>
          <xdr:rowOff>266700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(Fern-)Wärmeversorgung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66675</xdr:rowOff>
        </xdr:from>
        <xdr:to>
          <xdr:col>5</xdr:col>
          <xdr:colOff>542925</xdr:colOff>
          <xdr:row>29</xdr:row>
          <xdr:rowOff>266700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Gasversorgung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5</xdr:col>
          <xdr:colOff>542925</xdr:colOff>
          <xdr:row>30</xdr:row>
          <xdr:rowOff>266700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Wasserversorgung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28</xdr:row>
          <xdr:rowOff>66675</xdr:rowOff>
        </xdr:from>
        <xdr:to>
          <xdr:col>11</xdr:col>
          <xdr:colOff>485775</xdr:colOff>
          <xdr:row>28</xdr:row>
          <xdr:rowOff>266700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Abwasserentsorgung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66675</xdr:rowOff>
        </xdr:from>
        <xdr:to>
          <xdr:col>11</xdr:col>
          <xdr:colOff>485775</xdr:colOff>
          <xdr:row>29</xdr:row>
          <xdr:rowOff>266700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Abfallentsorgung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66675</xdr:rowOff>
        </xdr:from>
        <xdr:to>
          <xdr:col>8</xdr:col>
          <xdr:colOff>704850</xdr:colOff>
          <xdr:row>30</xdr:row>
          <xdr:rowOff>266700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 (z.B.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9</xdr:col>
          <xdr:colOff>104775</xdr:colOff>
          <xdr:row>34</xdr:row>
          <xdr:rowOff>266700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Vollintegriert (Netzsparten für Strom und Gas sind in das Unternehmen integriert)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5</xdr:col>
          <xdr:colOff>542925</xdr:colOff>
          <xdr:row>35</xdr:row>
          <xdr:rowOff>266700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Unternehmen mit eigenständiger Netzgesellschaft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66675</xdr:rowOff>
        </xdr:from>
        <xdr:to>
          <xdr:col>5</xdr:col>
          <xdr:colOff>542925</xdr:colOff>
          <xdr:row>36</xdr:row>
          <xdr:rowOff>266700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Netzbetrieb</a:t>
              </a:r>
            </a:p>
          </xdr:txBody>
        </xdr:sp>
        <xdr:clientData/>
      </xdr:twoCellAnchor>
    </mc:Choice>
    <mc:Fallback/>
  </mc:AlternateContent>
  <xdr:twoCellAnchor editAs="oneCell">
    <xdr:from>
      <xdr:col>5</xdr:col>
      <xdr:colOff>180975</xdr:colOff>
      <xdr:row>0</xdr:row>
      <xdr:rowOff>85725</xdr:rowOff>
    </xdr:from>
    <xdr:to>
      <xdr:col>7</xdr:col>
      <xdr:colOff>0</xdr:colOff>
      <xdr:row>4</xdr:row>
      <xdr:rowOff>76200</xdr:rowOff>
    </xdr:to>
    <xdr:pic>
      <xdr:nvPicPr>
        <xdr:cNvPr id="31" name="Grafik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6625" y="85725"/>
          <a:ext cx="790575" cy="7905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76200</xdr:colOff>
          <xdr:row>63</xdr:row>
          <xdr:rowOff>0</xdr:rowOff>
        </xdr:from>
        <xdr:to>
          <xdr:col>7</xdr:col>
          <xdr:colOff>676275</xdr:colOff>
          <xdr:row>63</xdr:row>
          <xdr:rowOff>342900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63</xdr:row>
          <xdr:rowOff>19050</xdr:rowOff>
        </xdr:from>
        <xdr:to>
          <xdr:col>8</xdr:col>
          <xdr:colOff>628650</xdr:colOff>
          <xdr:row>63</xdr:row>
          <xdr:rowOff>361950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Stein-kohle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63</xdr:row>
          <xdr:rowOff>57150</xdr:rowOff>
        </xdr:from>
        <xdr:to>
          <xdr:col>11</xdr:col>
          <xdr:colOff>704850</xdr:colOff>
          <xdr:row>63</xdr:row>
          <xdr:rowOff>323850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63</xdr:row>
          <xdr:rowOff>19050</xdr:rowOff>
        </xdr:from>
        <xdr:to>
          <xdr:col>9</xdr:col>
          <xdr:colOff>628650</xdr:colOff>
          <xdr:row>63</xdr:row>
          <xdr:rowOff>361950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Braun-kohle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28575</xdr:rowOff>
        </xdr:from>
        <xdr:to>
          <xdr:col>10</xdr:col>
          <xdr:colOff>571500</xdr:colOff>
          <xdr:row>63</xdr:row>
          <xdr:rowOff>342900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Rest-müll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0</xdr:rowOff>
        </xdr:from>
        <xdr:to>
          <xdr:col>7</xdr:col>
          <xdr:colOff>676275</xdr:colOff>
          <xdr:row>69</xdr:row>
          <xdr:rowOff>342900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69</xdr:row>
          <xdr:rowOff>19050</xdr:rowOff>
        </xdr:from>
        <xdr:to>
          <xdr:col>8</xdr:col>
          <xdr:colOff>628650</xdr:colOff>
          <xdr:row>69</xdr:row>
          <xdr:rowOff>361950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Stein-kohle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69</xdr:row>
          <xdr:rowOff>57150</xdr:rowOff>
        </xdr:from>
        <xdr:to>
          <xdr:col>11</xdr:col>
          <xdr:colOff>704850</xdr:colOff>
          <xdr:row>69</xdr:row>
          <xdr:rowOff>323850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69</xdr:row>
          <xdr:rowOff>19050</xdr:rowOff>
        </xdr:from>
        <xdr:to>
          <xdr:col>9</xdr:col>
          <xdr:colOff>628650</xdr:colOff>
          <xdr:row>69</xdr:row>
          <xdr:rowOff>361950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Braun-kohle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10</xdr:col>
          <xdr:colOff>571500</xdr:colOff>
          <xdr:row>69</xdr:row>
          <xdr:rowOff>342900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Rest-müll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75</xdr:row>
          <xdr:rowOff>57150</xdr:rowOff>
        </xdr:from>
        <xdr:to>
          <xdr:col>11</xdr:col>
          <xdr:colOff>704850</xdr:colOff>
          <xdr:row>75</xdr:row>
          <xdr:rowOff>323850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0</xdr:rowOff>
        </xdr:from>
        <xdr:to>
          <xdr:col>7</xdr:col>
          <xdr:colOff>676275</xdr:colOff>
          <xdr:row>75</xdr:row>
          <xdr:rowOff>342900</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38100</xdr:rowOff>
        </xdr:from>
        <xdr:to>
          <xdr:col>8</xdr:col>
          <xdr:colOff>600075</xdr:colOff>
          <xdr:row>75</xdr:row>
          <xdr:rowOff>304800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75</xdr:row>
          <xdr:rowOff>9525</xdr:rowOff>
        </xdr:from>
        <xdr:to>
          <xdr:col>9</xdr:col>
          <xdr:colOff>552450</xdr:colOff>
          <xdr:row>75</xdr:row>
          <xdr:rowOff>361950</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75</xdr:row>
          <xdr:rowOff>0</xdr:rowOff>
        </xdr:from>
        <xdr:to>
          <xdr:col>10</xdr:col>
          <xdr:colOff>638175</xdr:colOff>
          <xdr:row>75</xdr:row>
          <xdr:rowOff>352425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82</xdr:row>
          <xdr:rowOff>0</xdr:rowOff>
        </xdr:from>
        <xdr:to>
          <xdr:col>7</xdr:col>
          <xdr:colOff>676275</xdr:colOff>
          <xdr:row>82</xdr:row>
          <xdr:rowOff>342900</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82</xdr:row>
          <xdr:rowOff>19050</xdr:rowOff>
        </xdr:from>
        <xdr:to>
          <xdr:col>8</xdr:col>
          <xdr:colOff>628650</xdr:colOff>
          <xdr:row>82</xdr:row>
          <xdr:rowOff>361950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Stein-kohle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82</xdr:row>
          <xdr:rowOff>57150</xdr:rowOff>
        </xdr:from>
        <xdr:to>
          <xdr:col>11</xdr:col>
          <xdr:colOff>704850</xdr:colOff>
          <xdr:row>82</xdr:row>
          <xdr:rowOff>323850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82</xdr:row>
          <xdr:rowOff>19050</xdr:rowOff>
        </xdr:from>
        <xdr:to>
          <xdr:col>9</xdr:col>
          <xdr:colOff>628650</xdr:colOff>
          <xdr:row>82</xdr:row>
          <xdr:rowOff>361950</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Braun-kohle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82</xdr:row>
          <xdr:rowOff>28575</xdr:rowOff>
        </xdr:from>
        <xdr:to>
          <xdr:col>10</xdr:col>
          <xdr:colOff>571500</xdr:colOff>
          <xdr:row>82</xdr:row>
          <xdr:rowOff>342900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Rest-müll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10</xdr:row>
          <xdr:rowOff>57150</xdr:rowOff>
        </xdr:from>
        <xdr:to>
          <xdr:col>12</xdr:col>
          <xdr:colOff>647700</xdr:colOff>
          <xdr:row>10</xdr:row>
          <xdr:rowOff>342900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10</xdr:row>
          <xdr:rowOff>57150</xdr:rowOff>
        </xdr:from>
        <xdr:to>
          <xdr:col>13</xdr:col>
          <xdr:colOff>647700</xdr:colOff>
          <xdr:row>10</xdr:row>
          <xdr:rowOff>342900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21</xdr:row>
          <xdr:rowOff>57150</xdr:rowOff>
        </xdr:from>
        <xdr:to>
          <xdr:col>12</xdr:col>
          <xdr:colOff>647700</xdr:colOff>
          <xdr:row>21</xdr:row>
          <xdr:rowOff>342900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21</xdr:row>
          <xdr:rowOff>57150</xdr:rowOff>
        </xdr:from>
        <xdr:to>
          <xdr:col>13</xdr:col>
          <xdr:colOff>647700</xdr:colOff>
          <xdr:row>21</xdr:row>
          <xdr:rowOff>342900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twoCellAnchor editAs="oneCell">
    <xdr:from>
      <xdr:col>3</xdr:col>
      <xdr:colOff>742950</xdr:colOff>
      <xdr:row>0</xdr:row>
      <xdr:rowOff>85725</xdr:rowOff>
    </xdr:from>
    <xdr:to>
      <xdr:col>5</xdr:col>
      <xdr:colOff>9525</xdr:colOff>
      <xdr:row>4</xdr:row>
      <xdr:rowOff>0</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0" y="85725"/>
          <a:ext cx="790575" cy="7905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47625</xdr:colOff>
          <xdr:row>27</xdr:row>
          <xdr:rowOff>66675</xdr:rowOff>
        </xdr:from>
        <xdr:to>
          <xdr:col>12</xdr:col>
          <xdr:colOff>647700</xdr:colOff>
          <xdr:row>27</xdr:row>
          <xdr:rowOff>352425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27</xdr:row>
          <xdr:rowOff>57150</xdr:rowOff>
        </xdr:from>
        <xdr:to>
          <xdr:col>13</xdr:col>
          <xdr:colOff>647700</xdr:colOff>
          <xdr:row>27</xdr:row>
          <xdr:rowOff>342900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27</xdr:row>
          <xdr:rowOff>57150</xdr:rowOff>
        </xdr:from>
        <xdr:to>
          <xdr:col>14</xdr:col>
          <xdr:colOff>533400</xdr:colOff>
          <xdr:row>27</xdr:row>
          <xdr:rowOff>342900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27</xdr:row>
          <xdr:rowOff>57150</xdr:rowOff>
        </xdr:from>
        <xdr:to>
          <xdr:col>16</xdr:col>
          <xdr:colOff>714375</xdr:colOff>
          <xdr:row>27</xdr:row>
          <xdr:rowOff>342900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27</xdr:row>
          <xdr:rowOff>57150</xdr:rowOff>
        </xdr:from>
        <xdr:to>
          <xdr:col>15</xdr:col>
          <xdr:colOff>533400</xdr:colOff>
          <xdr:row>27</xdr:row>
          <xdr:rowOff>342900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66675</xdr:rowOff>
        </xdr:from>
        <xdr:to>
          <xdr:col>1</xdr:col>
          <xdr:colOff>647700</xdr:colOff>
          <xdr:row>24</xdr:row>
          <xdr:rowOff>352425</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57150</xdr:rowOff>
        </xdr:from>
        <xdr:to>
          <xdr:col>2</xdr:col>
          <xdr:colOff>647700</xdr:colOff>
          <xdr:row>24</xdr:row>
          <xdr:rowOff>342900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57150</xdr:rowOff>
        </xdr:from>
        <xdr:to>
          <xdr:col>3</xdr:col>
          <xdr:colOff>533400</xdr:colOff>
          <xdr:row>24</xdr:row>
          <xdr:rowOff>342900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57150</xdr:rowOff>
        </xdr:from>
        <xdr:to>
          <xdr:col>5</xdr:col>
          <xdr:colOff>714375</xdr:colOff>
          <xdr:row>24</xdr:row>
          <xdr:rowOff>342900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57150</xdr:rowOff>
        </xdr:from>
        <xdr:to>
          <xdr:col>4</xdr:col>
          <xdr:colOff>533400</xdr:colOff>
          <xdr:row>24</xdr:row>
          <xdr:rowOff>342900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57150</xdr:rowOff>
        </xdr:from>
        <xdr:to>
          <xdr:col>12</xdr:col>
          <xdr:colOff>647700</xdr:colOff>
          <xdr:row>32</xdr:row>
          <xdr:rowOff>342900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32</xdr:row>
          <xdr:rowOff>57150</xdr:rowOff>
        </xdr:from>
        <xdr:to>
          <xdr:col>13</xdr:col>
          <xdr:colOff>647700</xdr:colOff>
          <xdr:row>32</xdr:row>
          <xdr:rowOff>342900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56</xdr:row>
          <xdr:rowOff>57150</xdr:rowOff>
        </xdr:from>
        <xdr:to>
          <xdr:col>1</xdr:col>
          <xdr:colOff>647700</xdr:colOff>
          <xdr:row>56</xdr:row>
          <xdr:rowOff>342900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57150</xdr:rowOff>
        </xdr:from>
        <xdr:to>
          <xdr:col>2</xdr:col>
          <xdr:colOff>647700</xdr:colOff>
          <xdr:row>56</xdr:row>
          <xdr:rowOff>342900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47625</xdr:rowOff>
        </xdr:from>
        <xdr:to>
          <xdr:col>1</xdr:col>
          <xdr:colOff>695325</xdr:colOff>
          <xdr:row>59</xdr:row>
          <xdr:rowOff>333375</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76200</xdr:rowOff>
        </xdr:from>
        <xdr:to>
          <xdr:col>2</xdr:col>
          <xdr:colOff>685800</xdr:colOff>
          <xdr:row>59</xdr:row>
          <xdr:rowOff>361950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47625</xdr:rowOff>
        </xdr:from>
        <xdr:to>
          <xdr:col>1</xdr:col>
          <xdr:colOff>695325</xdr:colOff>
          <xdr:row>62</xdr:row>
          <xdr:rowOff>333375</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unter 6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57150</xdr:rowOff>
        </xdr:from>
        <xdr:to>
          <xdr:col>2</xdr:col>
          <xdr:colOff>647700</xdr:colOff>
          <xdr:row>62</xdr:row>
          <xdr:rowOff>352425</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 6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57150</xdr:rowOff>
        </xdr:from>
        <xdr:to>
          <xdr:col>1</xdr:col>
          <xdr:colOff>647700</xdr:colOff>
          <xdr:row>88</xdr:row>
          <xdr:rowOff>342900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57150</xdr:rowOff>
        </xdr:from>
        <xdr:to>
          <xdr:col>2</xdr:col>
          <xdr:colOff>647700</xdr:colOff>
          <xdr:row>88</xdr:row>
          <xdr:rowOff>342900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93</xdr:row>
          <xdr:rowOff>57150</xdr:rowOff>
        </xdr:from>
        <xdr:to>
          <xdr:col>1</xdr:col>
          <xdr:colOff>647700</xdr:colOff>
          <xdr:row>93</xdr:row>
          <xdr:rowOff>342900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57150</xdr:rowOff>
        </xdr:from>
        <xdr:to>
          <xdr:col>2</xdr:col>
          <xdr:colOff>647700</xdr:colOff>
          <xdr:row>93</xdr:row>
          <xdr:rowOff>342900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96</xdr:row>
          <xdr:rowOff>57150</xdr:rowOff>
        </xdr:from>
        <xdr:to>
          <xdr:col>1</xdr:col>
          <xdr:colOff>647700</xdr:colOff>
          <xdr:row>96</xdr:row>
          <xdr:rowOff>342900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57150</xdr:rowOff>
        </xdr:from>
        <xdr:to>
          <xdr:col>2</xdr:col>
          <xdr:colOff>647700</xdr:colOff>
          <xdr:row>96</xdr:row>
          <xdr:rowOff>342900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57150</xdr:rowOff>
        </xdr:from>
        <xdr:to>
          <xdr:col>1</xdr:col>
          <xdr:colOff>647700</xdr:colOff>
          <xdr:row>82</xdr:row>
          <xdr:rowOff>342900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57150</xdr:rowOff>
        </xdr:from>
        <xdr:to>
          <xdr:col>2</xdr:col>
          <xdr:colOff>647700</xdr:colOff>
          <xdr:row>82</xdr:row>
          <xdr:rowOff>342900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101</xdr:row>
          <xdr:rowOff>57150</xdr:rowOff>
        </xdr:from>
        <xdr:to>
          <xdr:col>12</xdr:col>
          <xdr:colOff>647700</xdr:colOff>
          <xdr:row>101</xdr:row>
          <xdr:rowOff>342900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101</xdr:row>
          <xdr:rowOff>57150</xdr:rowOff>
        </xdr:from>
        <xdr:to>
          <xdr:col>13</xdr:col>
          <xdr:colOff>647700</xdr:colOff>
          <xdr:row>101</xdr:row>
          <xdr:rowOff>342900</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12</xdr:row>
          <xdr:rowOff>57150</xdr:rowOff>
        </xdr:from>
        <xdr:to>
          <xdr:col>23</xdr:col>
          <xdr:colOff>647700</xdr:colOff>
          <xdr:row>12</xdr:row>
          <xdr:rowOff>342900</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12</xdr:row>
          <xdr:rowOff>57150</xdr:rowOff>
        </xdr:from>
        <xdr:to>
          <xdr:col>24</xdr:col>
          <xdr:colOff>647700</xdr:colOff>
          <xdr:row>12</xdr:row>
          <xdr:rowOff>342900</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16</xdr:row>
          <xdr:rowOff>57150</xdr:rowOff>
        </xdr:from>
        <xdr:to>
          <xdr:col>23</xdr:col>
          <xdr:colOff>647700</xdr:colOff>
          <xdr:row>16</xdr:row>
          <xdr:rowOff>342900</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16</xdr:row>
          <xdr:rowOff>57150</xdr:rowOff>
        </xdr:from>
        <xdr:to>
          <xdr:col>24</xdr:col>
          <xdr:colOff>647700</xdr:colOff>
          <xdr:row>16</xdr:row>
          <xdr:rowOff>342900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23</xdr:row>
          <xdr:rowOff>57150</xdr:rowOff>
        </xdr:from>
        <xdr:to>
          <xdr:col>23</xdr:col>
          <xdr:colOff>647700</xdr:colOff>
          <xdr:row>23</xdr:row>
          <xdr:rowOff>342900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57150</xdr:rowOff>
        </xdr:from>
        <xdr:to>
          <xdr:col>24</xdr:col>
          <xdr:colOff>647700</xdr:colOff>
          <xdr:row>23</xdr:row>
          <xdr:rowOff>342900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27</xdr:row>
          <xdr:rowOff>57150</xdr:rowOff>
        </xdr:from>
        <xdr:to>
          <xdr:col>23</xdr:col>
          <xdr:colOff>647700</xdr:colOff>
          <xdr:row>27</xdr:row>
          <xdr:rowOff>342900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57150</xdr:rowOff>
        </xdr:from>
        <xdr:to>
          <xdr:col>24</xdr:col>
          <xdr:colOff>647700</xdr:colOff>
          <xdr:row>27</xdr:row>
          <xdr:rowOff>342900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27</xdr:row>
          <xdr:rowOff>57150</xdr:rowOff>
        </xdr:from>
        <xdr:to>
          <xdr:col>23</xdr:col>
          <xdr:colOff>647700</xdr:colOff>
          <xdr:row>27</xdr:row>
          <xdr:rowOff>342900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57150</xdr:rowOff>
        </xdr:from>
        <xdr:to>
          <xdr:col>24</xdr:col>
          <xdr:colOff>647700</xdr:colOff>
          <xdr:row>27</xdr:row>
          <xdr:rowOff>342900</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32</xdr:row>
          <xdr:rowOff>57150</xdr:rowOff>
        </xdr:from>
        <xdr:to>
          <xdr:col>23</xdr:col>
          <xdr:colOff>647700</xdr:colOff>
          <xdr:row>32</xdr:row>
          <xdr:rowOff>342900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32</xdr:row>
          <xdr:rowOff>57150</xdr:rowOff>
        </xdr:from>
        <xdr:to>
          <xdr:col>24</xdr:col>
          <xdr:colOff>647700</xdr:colOff>
          <xdr:row>32</xdr:row>
          <xdr:rowOff>342900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37</xdr:row>
          <xdr:rowOff>57150</xdr:rowOff>
        </xdr:from>
        <xdr:to>
          <xdr:col>23</xdr:col>
          <xdr:colOff>647700</xdr:colOff>
          <xdr:row>37</xdr:row>
          <xdr:rowOff>342900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37</xdr:row>
          <xdr:rowOff>57150</xdr:rowOff>
        </xdr:from>
        <xdr:to>
          <xdr:col>24</xdr:col>
          <xdr:colOff>647700</xdr:colOff>
          <xdr:row>37</xdr:row>
          <xdr:rowOff>342900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37</xdr:row>
          <xdr:rowOff>57150</xdr:rowOff>
        </xdr:from>
        <xdr:to>
          <xdr:col>23</xdr:col>
          <xdr:colOff>647700</xdr:colOff>
          <xdr:row>37</xdr:row>
          <xdr:rowOff>342900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37</xdr:row>
          <xdr:rowOff>57150</xdr:rowOff>
        </xdr:from>
        <xdr:to>
          <xdr:col>24</xdr:col>
          <xdr:colOff>647700</xdr:colOff>
          <xdr:row>37</xdr:row>
          <xdr:rowOff>342900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56</xdr:row>
          <xdr:rowOff>57150</xdr:rowOff>
        </xdr:from>
        <xdr:to>
          <xdr:col>12</xdr:col>
          <xdr:colOff>647700</xdr:colOff>
          <xdr:row>56</xdr:row>
          <xdr:rowOff>342900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56</xdr:row>
          <xdr:rowOff>57150</xdr:rowOff>
        </xdr:from>
        <xdr:to>
          <xdr:col>13</xdr:col>
          <xdr:colOff>647700</xdr:colOff>
          <xdr:row>56</xdr:row>
          <xdr:rowOff>342900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82</xdr:row>
          <xdr:rowOff>57150</xdr:rowOff>
        </xdr:from>
        <xdr:to>
          <xdr:col>12</xdr:col>
          <xdr:colOff>647700</xdr:colOff>
          <xdr:row>82</xdr:row>
          <xdr:rowOff>342900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82</xdr:row>
          <xdr:rowOff>57150</xdr:rowOff>
        </xdr:from>
        <xdr:to>
          <xdr:col>13</xdr:col>
          <xdr:colOff>647700</xdr:colOff>
          <xdr:row>82</xdr:row>
          <xdr:rowOff>342900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88</xdr:row>
          <xdr:rowOff>57150</xdr:rowOff>
        </xdr:from>
        <xdr:to>
          <xdr:col>12</xdr:col>
          <xdr:colOff>647700</xdr:colOff>
          <xdr:row>88</xdr:row>
          <xdr:rowOff>342900</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88</xdr:row>
          <xdr:rowOff>57150</xdr:rowOff>
        </xdr:from>
        <xdr:to>
          <xdr:col>13</xdr:col>
          <xdr:colOff>647700</xdr:colOff>
          <xdr:row>88</xdr:row>
          <xdr:rowOff>342900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93</xdr:row>
          <xdr:rowOff>57150</xdr:rowOff>
        </xdr:from>
        <xdr:to>
          <xdr:col>23</xdr:col>
          <xdr:colOff>647700</xdr:colOff>
          <xdr:row>93</xdr:row>
          <xdr:rowOff>342900</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93</xdr:row>
          <xdr:rowOff>57150</xdr:rowOff>
        </xdr:from>
        <xdr:to>
          <xdr:col>24</xdr:col>
          <xdr:colOff>647700</xdr:colOff>
          <xdr:row>93</xdr:row>
          <xdr:rowOff>342900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101</xdr:row>
          <xdr:rowOff>57150</xdr:rowOff>
        </xdr:from>
        <xdr:to>
          <xdr:col>23</xdr:col>
          <xdr:colOff>647700</xdr:colOff>
          <xdr:row>101</xdr:row>
          <xdr:rowOff>342900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101</xdr:row>
          <xdr:rowOff>57150</xdr:rowOff>
        </xdr:from>
        <xdr:to>
          <xdr:col>24</xdr:col>
          <xdr:colOff>647700</xdr:colOff>
          <xdr:row>101</xdr:row>
          <xdr:rowOff>342900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66675</xdr:rowOff>
        </xdr:from>
        <xdr:to>
          <xdr:col>1</xdr:col>
          <xdr:colOff>647700</xdr:colOff>
          <xdr:row>15</xdr:row>
          <xdr:rowOff>352425</xdr:rowOff>
        </xdr:to>
        <xdr:sp macro="" textlink="">
          <xdr:nvSpPr>
            <xdr:cNvPr id="9277" name="Check Box 61" hidden="1">
              <a:extLst>
                <a:ext uri="{63B3BB69-23CF-44E3-9099-C40C66FF867C}">
                  <a14:compatExt spid="_x0000_s9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xdr:row>
          <xdr:rowOff>57150</xdr:rowOff>
        </xdr:from>
        <xdr:to>
          <xdr:col>2</xdr:col>
          <xdr:colOff>647700</xdr:colOff>
          <xdr:row>15</xdr:row>
          <xdr:rowOff>342900</xdr:rowOff>
        </xdr:to>
        <xdr:sp macro="" textlink="">
          <xdr:nvSpPr>
            <xdr:cNvPr id="9278" name="Check Box 62" hidden="1">
              <a:extLst>
                <a:ext uri="{63B3BB69-23CF-44E3-9099-C40C66FF867C}">
                  <a14:compatExt spid="_x0000_s9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57150</xdr:rowOff>
        </xdr:from>
        <xdr:to>
          <xdr:col>3</xdr:col>
          <xdr:colOff>533400</xdr:colOff>
          <xdr:row>15</xdr:row>
          <xdr:rowOff>342900</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57150</xdr:rowOff>
        </xdr:from>
        <xdr:to>
          <xdr:col>5</xdr:col>
          <xdr:colOff>714375</xdr:colOff>
          <xdr:row>15</xdr:row>
          <xdr:rowOff>342900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57150</xdr:rowOff>
        </xdr:from>
        <xdr:to>
          <xdr:col>4</xdr:col>
          <xdr:colOff>533400</xdr:colOff>
          <xdr:row>15</xdr:row>
          <xdr:rowOff>342900</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42</xdr:row>
          <xdr:rowOff>57150</xdr:rowOff>
        </xdr:from>
        <xdr:to>
          <xdr:col>12</xdr:col>
          <xdr:colOff>647700</xdr:colOff>
          <xdr:row>42</xdr:row>
          <xdr:rowOff>342900</xdr:rowOff>
        </xdr:to>
        <xdr:sp macro="" textlink="">
          <xdr:nvSpPr>
            <xdr:cNvPr id="9288" name="Check Box 72" hidden="1">
              <a:extLst>
                <a:ext uri="{63B3BB69-23CF-44E3-9099-C40C66FF867C}">
                  <a14:compatExt spid="_x0000_s9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42</xdr:row>
          <xdr:rowOff>57150</xdr:rowOff>
        </xdr:from>
        <xdr:to>
          <xdr:col>13</xdr:col>
          <xdr:colOff>647700</xdr:colOff>
          <xdr:row>42</xdr:row>
          <xdr:rowOff>342900</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66675</xdr:rowOff>
        </xdr:from>
        <xdr:to>
          <xdr:col>1</xdr:col>
          <xdr:colOff>647700</xdr:colOff>
          <xdr:row>67</xdr:row>
          <xdr:rowOff>352425</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57150</xdr:rowOff>
        </xdr:from>
        <xdr:to>
          <xdr:col>2</xdr:col>
          <xdr:colOff>647700</xdr:colOff>
          <xdr:row>67</xdr:row>
          <xdr:rowOff>342900</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57150</xdr:rowOff>
        </xdr:from>
        <xdr:to>
          <xdr:col>3</xdr:col>
          <xdr:colOff>533400</xdr:colOff>
          <xdr:row>67</xdr:row>
          <xdr:rowOff>342900</xdr:rowOff>
        </xdr:to>
        <xdr:sp macro="" textlink="">
          <xdr:nvSpPr>
            <xdr:cNvPr id="9292" name="Check Box 76" hidden="1">
              <a:extLst>
                <a:ext uri="{63B3BB69-23CF-44E3-9099-C40C66FF867C}">
                  <a14:compatExt spid="_x0000_s9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67</xdr:row>
          <xdr:rowOff>57150</xdr:rowOff>
        </xdr:from>
        <xdr:to>
          <xdr:col>5</xdr:col>
          <xdr:colOff>714375</xdr:colOff>
          <xdr:row>67</xdr:row>
          <xdr:rowOff>342900</xdr:rowOff>
        </xdr:to>
        <xdr:sp macro="" textlink="">
          <xdr:nvSpPr>
            <xdr:cNvPr id="9293" name="Check Box 77" hidden="1">
              <a:extLst>
                <a:ext uri="{63B3BB69-23CF-44E3-9099-C40C66FF867C}">
                  <a14:compatExt spid="_x0000_s9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57150</xdr:rowOff>
        </xdr:from>
        <xdr:to>
          <xdr:col>4</xdr:col>
          <xdr:colOff>533400</xdr:colOff>
          <xdr:row>67</xdr:row>
          <xdr:rowOff>342900</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67</xdr:row>
          <xdr:rowOff>66675</xdr:rowOff>
        </xdr:from>
        <xdr:to>
          <xdr:col>12</xdr:col>
          <xdr:colOff>647700</xdr:colOff>
          <xdr:row>67</xdr:row>
          <xdr:rowOff>352425</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67</xdr:row>
          <xdr:rowOff>57150</xdr:rowOff>
        </xdr:from>
        <xdr:to>
          <xdr:col>13</xdr:col>
          <xdr:colOff>647700</xdr:colOff>
          <xdr:row>67</xdr:row>
          <xdr:rowOff>342900</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57150</xdr:rowOff>
        </xdr:from>
        <xdr:to>
          <xdr:col>14</xdr:col>
          <xdr:colOff>533400</xdr:colOff>
          <xdr:row>67</xdr:row>
          <xdr:rowOff>342900</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67</xdr:row>
          <xdr:rowOff>57150</xdr:rowOff>
        </xdr:from>
        <xdr:to>
          <xdr:col>16</xdr:col>
          <xdr:colOff>714375</xdr:colOff>
          <xdr:row>67</xdr:row>
          <xdr:rowOff>342900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67</xdr:row>
          <xdr:rowOff>57150</xdr:rowOff>
        </xdr:from>
        <xdr:to>
          <xdr:col>15</xdr:col>
          <xdr:colOff>533400</xdr:colOff>
          <xdr:row>67</xdr:row>
          <xdr:rowOff>342900</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67</xdr:row>
          <xdr:rowOff>66675</xdr:rowOff>
        </xdr:from>
        <xdr:to>
          <xdr:col>23</xdr:col>
          <xdr:colOff>647700</xdr:colOff>
          <xdr:row>67</xdr:row>
          <xdr:rowOff>352425</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67</xdr:row>
          <xdr:rowOff>57150</xdr:rowOff>
        </xdr:from>
        <xdr:to>
          <xdr:col>24</xdr:col>
          <xdr:colOff>647700</xdr:colOff>
          <xdr:row>67</xdr:row>
          <xdr:rowOff>342900</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67</xdr:row>
          <xdr:rowOff>57150</xdr:rowOff>
        </xdr:from>
        <xdr:to>
          <xdr:col>25</xdr:col>
          <xdr:colOff>533400</xdr:colOff>
          <xdr:row>67</xdr:row>
          <xdr:rowOff>342900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67</xdr:row>
          <xdr:rowOff>57150</xdr:rowOff>
        </xdr:from>
        <xdr:to>
          <xdr:col>27</xdr:col>
          <xdr:colOff>714375</xdr:colOff>
          <xdr:row>67</xdr:row>
          <xdr:rowOff>342900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67</xdr:row>
          <xdr:rowOff>57150</xdr:rowOff>
        </xdr:from>
        <xdr:to>
          <xdr:col>26</xdr:col>
          <xdr:colOff>533400</xdr:colOff>
          <xdr:row>67</xdr:row>
          <xdr:rowOff>342900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93</xdr:row>
          <xdr:rowOff>57150</xdr:rowOff>
        </xdr:from>
        <xdr:to>
          <xdr:col>12</xdr:col>
          <xdr:colOff>647700</xdr:colOff>
          <xdr:row>93</xdr:row>
          <xdr:rowOff>342900</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93</xdr:row>
          <xdr:rowOff>57150</xdr:rowOff>
        </xdr:from>
        <xdr:to>
          <xdr:col>13</xdr:col>
          <xdr:colOff>647700</xdr:colOff>
          <xdr:row>93</xdr:row>
          <xdr:rowOff>342900</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96</xdr:row>
          <xdr:rowOff>57150</xdr:rowOff>
        </xdr:from>
        <xdr:to>
          <xdr:col>12</xdr:col>
          <xdr:colOff>647700</xdr:colOff>
          <xdr:row>96</xdr:row>
          <xdr:rowOff>342900</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96</xdr:row>
          <xdr:rowOff>57150</xdr:rowOff>
        </xdr:from>
        <xdr:to>
          <xdr:col>13</xdr:col>
          <xdr:colOff>647700</xdr:colOff>
          <xdr:row>96</xdr:row>
          <xdr:rowOff>342900</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101</xdr:row>
          <xdr:rowOff>57150</xdr:rowOff>
        </xdr:from>
        <xdr:to>
          <xdr:col>1</xdr:col>
          <xdr:colOff>647700</xdr:colOff>
          <xdr:row>101</xdr:row>
          <xdr:rowOff>342900</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57150</xdr:rowOff>
        </xdr:from>
        <xdr:to>
          <xdr:col>2</xdr:col>
          <xdr:colOff>647700</xdr:colOff>
          <xdr:row>101</xdr:row>
          <xdr:rowOff>342900</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57150</xdr:rowOff>
        </xdr:from>
        <xdr:to>
          <xdr:col>1</xdr:col>
          <xdr:colOff>647700</xdr:colOff>
          <xdr:row>47</xdr:row>
          <xdr:rowOff>342900</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47</xdr:row>
          <xdr:rowOff>57150</xdr:rowOff>
        </xdr:from>
        <xdr:to>
          <xdr:col>2</xdr:col>
          <xdr:colOff>647700</xdr:colOff>
          <xdr:row>47</xdr:row>
          <xdr:rowOff>342900</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47</xdr:row>
          <xdr:rowOff>57150</xdr:rowOff>
        </xdr:from>
        <xdr:to>
          <xdr:col>12</xdr:col>
          <xdr:colOff>647700</xdr:colOff>
          <xdr:row>47</xdr:row>
          <xdr:rowOff>342900</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47</xdr:row>
          <xdr:rowOff>57150</xdr:rowOff>
        </xdr:from>
        <xdr:to>
          <xdr:col>13</xdr:col>
          <xdr:colOff>647700</xdr:colOff>
          <xdr:row>47</xdr:row>
          <xdr:rowOff>342900</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47</xdr:row>
          <xdr:rowOff>57150</xdr:rowOff>
        </xdr:from>
        <xdr:to>
          <xdr:col>23</xdr:col>
          <xdr:colOff>647700</xdr:colOff>
          <xdr:row>47</xdr:row>
          <xdr:rowOff>342900</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47</xdr:row>
          <xdr:rowOff>57150</xdr:rowOff>
        </xdr:from>
        <xdr:to>
          <xdr:col>24</xdr:col>
          <xdr:colOff>647700</xdr:colOff>
          <xdr:row>47</xdr:row>
          <xdr:rowOff>342900</xdr:rowOff>
        </xdr:to>
        <xdr:sp macro="" textlink="">
          <xdr:nvSpPr>
            <xdr:cNvPr id="9322" name="Check Box 106" hidden="1">
              <a:extLst>
                <a:ext uri="{63B3BB69-23CF-44E3-9099-C40C66FF867C}">
                  <a14:compatExt spid="_x0000_s9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50</xdr:row>
          <xdr:rowOff>57150</xdr:rowOff>
        </xdr:from>
        <xdr:to>
          <xdr:col>1</xdr:col>
          <xdr:colOff>647700</xdr:colOff>
          <xdr:row>50</xdr:row>
          <xdr:rowOff>342900</xdr:rowOff>
        </xdr:to>
        <xdr:sp macro="" textlink="">
          <xdr:nvSpPr>
            <xdr:cNvPr id="9323" name="Check Box 107" hidden="1">
              <a:extLst>
                <a:ext uri="{63B3BB69-23CF-44E3-9099-C40C66FF867C}">
                  <a14:compatExt spid="_x0000_s9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50</xdr:row>
          <xdr:rowOff>57150</xdr:rowOff>
        </xdr:from>
        <xdr:to>
          <xdr:col>2</xdr:col>
          <xdr:colOff>647700</xdr:colOff>
          <xdr:row>50</xdr:row>
          <xdr:rowOff>342900</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57150</xdr:rowOff>
        </xdr:from>
        <xdr:to>
          <xdr:col>12</xdr:col>
          <xdr:colOff>647700</xdr:colOff>
          <xdr:row>50</xdr:row>
          <xdr:rowOff>342900</xdr:rowOff>
        </xdr:to>
        <xdr:sp macro="" textlink="">
          <xdr:nvSpPr>
            <xdr:cNvPr id="9325" name="Check Box 109" hidden="1">
              <a:extLst>
                <a:ext uri="{63B3BB69-23CF-44E3-9099-C40C66FF867C}">
                  <a14:compatExt spid="_x0000_s9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50</xdr:row>
          <xdr:rowOff>57150</xdr:rowOff>
        </xdr:from>
        <xdr:to>
          <xdr:col>13</xdr:col>
          <xdr:colOff>647700</xdr:colOff>
          <xdr:row>50</xdr:row>
          <xdr:rowOff>342900</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50</xdr:row>
          <xdr:rowOff>57150</xdr:rowOff>
        </xdr:from>
        <xdr:to>
          <xdr:col>23</xdr:col>
          <xdr:colOff>647700</xdr:colOff>
          <xdr:row>50</xdr:row>
          <xdr:rowOff>342900</xdr:rowOff>
        </xdr:to>
        <xdr:sp macro="" textlink="">
          <xdr:nvSpPr>
            <xdr:cNvPr id="9327" name="Check Box 111" hidden="1">
              <a:extLst>
                <a:ext uri="{63B3BB69-23CF-44E3-9099-C40C66FF867C}">
                  <a14:compatExt spid="_x0000_s9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50</xdr:row>
          <xdr:rowOff>57150</xdr:rowOff>
        </xdr:from>
        <xdr:to>
          <xdr:col>24</xdr:col>
          <xdr:colOff>647700</xdr:colOff>
          <xdr:row>50</xdr:row>
          <xdr:rowOff>342900</xdr:rowOff>
        </xdr:to>
        <xdr:sp macro="" textlink="">
          <xdr:nvSpPr>
            <xdr:cNvPr id="9328" name="Check Box 112" hidden="1">
              <a:extLst>
                <a:ext uri="{63B3BB69-23CF-44E3-9099-C40C66FF867C}">
                  <a14:compatExt spid="_x0000_s9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66675</xdr:rowOff>
        </xdr:from>
        <xdr:to>
          <xdr:col>1</xdr:col>
          <xdr:colOff>647700</xdr:colOff>
          <xdr:row>71</xdr:row>
          <xdr:rowOff>352425</xdr:rowOff>
        </xdr:to>
        <xdr:sp macro="" textlink="">
          <xdr:nvSpPr>
            <xdr:cNvPr id="9329" name="Check Box 113" hidden="1">
              <a:extLst>
                <a:ext uri="{63B3BB69-23CF-44E3-9099-C40C66FF867C}">
                  <a14:compatExt spid="_x0000_s9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57150</xdr:rowOff>
        </xdr:from>
        <xdr:to>
          <xdr:col>2</xdr:col>
          <xdr:colOff>647700</xdr:colOff>
          <xdr:row>71</xdr:row>
          <xdr:rowOff>342900</xdr:rowOff>
        </xdr:to>
        <xdr:sp macro="" textlink="">
          <xdr:nvSpPr>
            <xdr:cNvPr id="9330" name="Check Box 114" hidden="1">
              <a:extLst>
                <a:ext uri="{63B3BB69-23CF-44E3-9099-C40C66FF867C}">
                  <a14:compatExt spid="_x0000_s9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71</xdr:row>
          <xdr:rowOff>57150</xdr:rowOff>
        </xdr:from>
        <xdr:to>
          <xdr:col>3</xdr:col>
          <xdr:colOff>533400</xdr:colOff>
          <xdr:row>71</xdr:row>
          <xdr:rowOff>342900</xdr:rowOff>
        </xdr:to>
        <xdr:sp macro="" textlink="">
          <xdr:nvSpPr>
            <xdr:cNvPr id="9331" name="Check Box 115" hidden="1">
              <a:extLst>
                <a:ext uri="{63B3BB69-23CF-44E3-9099-C40C66FF867C}">
                  <a14:compatExt spid="_x0000_s9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57150</xdr:rowOff>
        </xdr:from>
        <xdr:to>
          <xdr:col>5</xdr:col>
          <xdr:colOff>714375</xdr:colOff>
          <xdr:row>71</xdr:row>
          <xdr:rowOff>342900</xdr:rowOff>
        </xdr:to>
        <xdr:sp macro="" textlink="">
          <xdr:nvSpPr>
            <xdr:cNvPr id="9332" name="Check Box 116" hidden="1">
              <a:extLst>
                <a:ext uri="{63B3BB69-23CF-44E3-9099-C40C66FF867C}">
                  <a14:compatExt spid="_x0000_s9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71</xdr:row>
          <xdr:rowOff>57150</xdr:rowOff>
        </xdr:from>
        <xdr:to>
          <xdr:col>4</xdr:col>
          <xdr:colOff>533400</xdr:colOff>
          <xdr:row>71</xdr:row>
          <xdr:rowOff>342900</xdr:rowOff>
        </xdr:to>
        <xdr:sp macro="" textlink="">
          <xdr:nvSpPr>
            <xdr:cNvPr id="9333" name="Check Box 117" hidden="1">
              <a:extLst>
                <a:ext uri="{63B3BB69-23CF-44E3-9099-C40C66FF867C}">
                  <a14:compatExt spid="_x0000_s9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xdr:row>
          <xdr:rowOff>66675</xdr:rowOff>
        </xdr:from>
        <xdr:to>
          <xdr:col>23</xdr:col>
          <xdr:colOff>647700</xdr:colOff>
          <xdr:row>71</xdr:row>
          <xdr:rowOff>352425</xdr:rowOff>
        </xdr:to>
        <xdr:sp macro="" textlink="">
          <xdr:nvSpPr>
            <xdr:cNvPr id="9334" name="Check Box 118" hidden="1">
              <a:extLst>
                <a:ext uri="{63B3BB69-23CF-44E3-9099-C40C66FF867C}">
                  <a14:compatExt spid="_x0000_s9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Wind-energie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71</xdr:row>
          <xdr:rowOff>57150</xdr:rowOff>
        </xdr:from>
        <xdr:to>
          <xdr:col>24</xdr:col>
          <xdr:colOff>647700</xdr:colOff>
          <xdr:row>71</xdr:row>
          <xdr:rowOff>342900</xdr:rowOff>
        </xdr:to>
        <xdr:sp macro="" textlink="">
          <xdr:nvSpPr>
            <xdr:cNvPr id="9335" name="Check Box 119" hidden="1">
              <a:extLst>
                <a:ext uri="{63B3BB69-23CF-44E3-9099-C40C66FF867C}">
                  <a14:compatExt spid="_x0000_s9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71</xdr:row>
          <xdr:rowOff>57150</xdr:rowOff>
        </xdr:from>
        <xdr:to>
          <xdr:col>25</xdr:col>
          <xdr:colOff>533400</xdr:colOff>
          <xdr:row>71</xdr:row>
          <xdr:rowOff>342900</xdr:rowOff>
        </xdr:to>
        <xdr:sp macro="" textlink="">
          <xdr:nvSpPr>
            <xdr:cNvPr id="9336" name="Check Box 120" hidden="1">
              <a:extLst>
                <a:ext uri="{63B3BB69-23CF-44E3-9099-C40C66FF867C}">
                  <a14:compatExt spid="_x0000_s9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Wasser-kraft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71</xdr:row>
          <xdr:rowOff>57150</xdr:rowOff>
        </xdr:from>
        <xdr:to>
          <xdr:col>27</xdr:col>
          <xdr:colOff>714375</xdr:colOff>
          <xdr:row>71</xdr:row>
          <xdr:rowOff>342900</xdr:rowOff>
        </xdr:to>
        <xdr:sp macro="" textlink="">
          <xdr:nvSpPr>
            <xdr:cNvPr id="9337" name="Check Box 121" hidden="1">
              <a:extLst>
                <a:ext uri="{63B3BB69-23CF-44E3-9099-C40C66FF867C}">
                  <a14:compatExt spid="_x0000_s9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71</xdr:row>
          <xdr:rowOff>57150</xdr:rowOff>
        </xdr:from>
        <xdr:to>
          <xdr:col>26</xdr:col>
          <xdr:colOff>533400</xdr:colOff>
          <xdr:row>71</xdr:row>
          <xdr:rowOff>342900</xdr:rowOff>
        </xdr:to>
        <xdr:sp macro="" textlink="">
          <xdr:nvSpPr>
            <xdr:cNvPr id="9338" name="Check Box 122" hidden="1">
              <a:extLst>
                <a:ext uri="{63B3BB69-23CF-44E3-9099-C40C66FF867C}">
                  <a14:compatExt spid="_x0000_s9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 energie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57150</xdr:rowOff>
        </xdr:from>
        <xdr:to>
          <xdr:col>1</xdr:col>
          <xdr:colOff>647700</xdr:colOff>
          <xdr:row>77</xdr:row>
          <xdr:rowOff>342900</xdr:rowOff>
        </xdr:to>
        <xdr:sp macro="" textlink="">
          <xdr:nvSpPr>
            <xdr:cNvPr id="9339" name="Check Box 123" hidden="1">
              <a:extLst>
                <a:ext uri="{63B3BB69-23CF-44E3-9099-C40C66FF867C}">
                  <a14:compatExt spid="_x0000_s9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57150</xdr:rowOff>
        </xdr:from>
        <xdr:to>
          <xdr:col>2</xdr:col>
          <xdr:colOff>647700</xdr:colOff>
          <xdr:row>77</xdr:row>
          <xdr:rowOff>342900</xdr:rowOff>
        </xdr:to>
        <xdr:sp macro="" textlink="">
          <xdr:nvSpPr>
            <xdr:cNvPr id="9340" name="Check Box 124" hidden="1">
              <a:extLst>
                <a:ext uri="{63B3BB69-23CF-44E3-9099-C40C66FF867C}">
                  <a14:compatExt spid="_x0000_s9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77</xdr:row>
          <xdr:rowOff>57150</xdr:rowOff>
        </xdr:from>
        <xdr:to>
          <xdr:col>23</xdr:col>
          <xdr:colOff>647700</xdr:colOff>
          <xdr:row>77</xdr:row>
          <xdr:rowOff>342900</xdr:rowOff>
        </xdr:to>
        <xdr:sp macro="" textlink="">
          <xdr:nvSpPr>
            <xdr:cNvPr id="9341" name="Check Box 125" hidden="1">
              <a:extLst>
                <a:ext uri="{63B3BB69-23CF-44E3-9099-C40C66FF867C}">
                  <a14:compatExt spid="_x0000_s9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77</xdr:row>
          <xdr:rowOff>57150</xdr:rowOff>
        </xdr:from>
        <xdr:to>
          <xdr:col>24</xdr:col>
          <xdr:colOff>647700</xdr:colOff>
          <xdr:row>77</xdr:row>
          <xdr:rowOff>342900</xdr:rowOff>
        </xdr:to>
        <xdr:sp macro="" textlink="">
          <xdr:nvSpPr>
            <xdr:cNvPr id="9342" name="Check Box 126" hidden="1">
              <a:extLst>
                <a:ext uri="{63B3BB69-23CF-44E3-9099-C40C66FF867C}">
                  <a14:compatExt spid="_x0000_s9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628650</xdr:colOff>
      <xdr:row>0</xdr:row>
      <xdr:rowOff>123825</xdr:rowOff>
    </xdr:from>
    <xdr:to>
      <xdr:col>7</xdr:col>
      <xdr:colOff>542925</xdr:colOff>
      <xdr:row>4</xdr:row>
      <xdr:rowOff>114300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123825"/>
          <a:ext cx="790575" cy="790575"/>
        </a:xfrm>
        <a:prstGeom prst="rect">
          <a:avLst/>
        </a:prstGeom>
      </xdr:spPr>
    </xdr:pic>
    <xdr:clientData/>
  </xdr:twoCellAnchor>
  <xdr:twoCellAnchor editAs="oneCell">
    <xdr:from>
      <xdr:col>46</xdr:col>
      <xdr:colOff>9525</xdr:colOff>
      <xdr:row>7</xdr:row>
      <xdr:rowOff>38100</xdr:rowOff>
    </xdr:from>
    <xdr:to>
      <xdr:col>56</xdr:col>
      <xdr:colOff>8573</xdr:colOff>
      <xdr:row>36</xdr:row>
      <xdr:rowOff>46952</xdr:rowOff>
    </xdr:to>
    <xdr:pic>
      <xdr:nvPicPr>
        <xdr:cNvPr id="3" name="Grafik 2"/>
        <xdr:cNvPicPr>
          <a:picLocks noChangeAspect="1"/>
        </xdr:cNvPicPr>
      </xdr:nvPicPr>
      <xdr:blipFill>
        <a:blip xmlns:r="http://schemas.openxmlformats.org/officeDocument/2006/relationships" r:embed="rId2"/>
        <a:stretch>
          <a:fillRect/>
        </a:stretch>
      </xdr:blipFill>
      <xdr:spPr>
        <a:xfrm>
          <a:off x="25498425" y="1447800"/>
          <a:ext cx="7619048" cy="5390477"/>
        </a:xfrm>
        <a:prstGeom prst="rect">
          <a:avLst/>
        </a:prstGeom>
        <a:ln>
          <a:solidFill>
            <a:srgbClr val="2D2E83"/>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428625</xdr:colOff>
      <xdr:row>0</xdr:row>
      <xdr:rowOff>123825</xdr:rowOff>
    </xdr:from>
    <xdr:to>
      <xdr:col>4</xdr:col>
      <xdr:colOff>457200</xdr:colOff>
      <xdr:row>4</xdr:row>
      <xdr:rowOff>76200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0275" y="123825"/>
          <a:ext cx="79057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552450</xdr:colOff>
      <xdr:row>18</xdr:row>
      <xdr:rowOff>361950</xdr:rowOff>
    </xdr:from>
    <xdr:to>
      <xdr:col>3</xdr:col>
      <xdr:colOff>228600</xdr:colOff>
      <xdr:row>22</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3733800"/>
          <a:ext cx="790575" cy="790575"/>
        </a:xfrm>
        <a:prstGeom prst="rect">
          <a:avLst/>
        </a:prstGeom>
      </xdr:spPr>
    </xdr:pic>
    <xdr:clientData/>
  </xdr:twoCellAnchor>
  <xdr:twoCellAnchor>
    <xdr:from>
      <xdr:col>3</xdr:col>
      <xdr:colOff>704849</xdr:colOff>
      <xdr:row>31</xdr:row>
      <xdr:rowOff>133350</xdr:rowOff>
    </xdr:from>
    <xdr:to>
      <xdr:col>8</xdr:col>
      <xdr:colOff>209550</xdr:colOff>
      <xdr:row>36</xdr:row>
      <xdr:rowOff>85724</xdr:rowOff>
    </xdr:to>
    <xdr:grpSp>
      <xdr:nvGrpSpPr>
        <xdr:cNvPr id="7" name="Gruppieren 6"/>
        <xdr:cNvGrpSpPr/>
      </xdr:nvGrpSpPr>
      <xdr:grpSpPr>
        <a:xfrm>
          <a:off x="2066924" y="6200775"/>
          <a:ext cx="3314701" cy="904874"/>
          <a:chOff x="2057399" y="6009562"/>
          <a:chExt cx="3343276" cy="981787"/>
        </a:xfrm>
      </xdr:grpSpPr>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399" y="6086474"/>
            <a:ext cx="1791653" cy="904875"/>
          </a:xfrm>
          <a:prstGeom prst="rect">
            <a:avLst/>
          </a:prstGeom>
        </xdr:spPr>
      </xdr:pic>
      <xdr:pic>
        <xdr:nvPicPr>
          <xdr:cNvPr id="6" name="Grafik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05225" y="6009562"/>
            <a:ext cx="1695450" cy="834340"/>
          </a:xfrm>
          <a:prstGeom prst="rect">
            <a:avLst/>
          </a:prstGeom>
        </xdr:spPr>
      </xdr:pic>
    </xdr:grpSp>
    <xdr:clientData/>
  </xdr:twoCellAnchor>
  <xdr:twoCellAnchor editAs="oneCell">
    <xdr:from>
      <xdr:col>1</xdr:col>
      <xdr:colOff>628650</xdr:colOff>
      <xdr:row>4</xdr:row>
      <xdr:rowOff>104775</xdr:rowOff>
    </xdr:from>
    <xdr:to>
      <xdr:col>5</xdr:col>
      <xdr:colOff>247650</xdr:colOff>
      <xdr:row>5</xdr:row>
      <xdr:rowOff>180975</xdr:rowOff>
    </xdr:to>
    <xdr:pic>
      <xdr:nvPicPr>
        <xdr:cNvPr id="9" name="Bild 12" descr="DUH_RGB"/>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6300" y="809625"/>
          <a:ext cx="2257425" cy="266700"/>
        </a:xfrm>
        <a:prstGeom prst="rect">
          <a:avLst/>
        </a:prstGeom>
        <a:noFill/>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4.xml"/><Relationship Id="rId21" Type="http://schemas.openxmlformats.org/officeDocument/2006/relationships/ctrlProp" Target="../ctrlProps/ctrlProp49.xml"/><Relationship Id="rId42" Type="http://schemas.openxmlformats.org/officeDocument/2006/relationships/ctrlProp" Target="../ctrlProps/ctrlProp70.xml"/><Relationship Id="rId47" Type="http://schemas.openxmlformats.org/officeDocument/2006/relationships/ctrlProp" Target="../ctrlProps/ctrlProp75.xml"/><Relationship Id="rId63" Type="http://schemas.openxmlformats.org/officeDocument/2006/relationships/ctrlProp" Target="../ctrlProps/ctrlProp91.xml"/><Relationship Id="rId68" Type="http://schemas.openxmlformats.org/officeDocument/2006/relationships/ctrlProp" Target="../ctrlProps/ctrlProp96.xml"/><Relationship Id="rId84" Type="http://schemas.openxmlformats.org/officeDocument/2006/relationships/ctrlProp" Target="../ctrlProps/ctrlProp112.xml"/><Relationship Id="rId89" Type="http://schemas.openxmlformats.org/officeDocument/2006/relationships/ctrlProp" Target="../ctrlProps/ctrlProp117.xml"/><Relationship Id="rId112" Type="http://schemas.openxmlformats.org/officeDocument/2006/relationships/ctrlProp" Target="../ctrlProps/ctrlProp140.xml"/><Relationship Id="rId16" Type="http://schemas.openxmlformats.org/officeDocument/2006/relationships/ctrlProp" Target="../ctrlProps/ctrlProp44.xml"/><Relationship Id="rId107" Type="http://schemas.openxmlformats.org/officeDocument/2006/relationships/ctrlProp" Target="../ctrlProps/ctrlProp135.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3" Type="http://schemas.openxmlformats.org/officeDocument/2006/relationships/ctrlProp" Target="../ctrlProps/ctrlProp81.xml"/><Relationship Id="rId58" Type="http://schemas.openxmlformats.org/officeDocument/2006/relationships/ctrlProp" Target="../ctrlProps/ctrlProp86.xml"/><Relationship Id="rId66" Type="http://schemas.openxmlformats.org/officeDocument/2006/relationships/ctrlProp" Target="../ctrlProps/ctrlProp94.xml"/><Relationship Id="rId74" Type="http://schemas.openxmlformats.org/officeDocument/2006/relationships/ctrlProp" Target="../ctrlProps/ctrlProp102.xml"/><Relationship Id="rId79" Type="http://schemas.openxmlformats.org/officeDocument/2006/relationships/ctrlProp" Target="../ctrlProps/ctrlProp107.xml"/><Relationship Id="rId87" Type="http://schemas.openxmlformats.org/officeDocument/2006/relationships/ctrlProp" Target="../ctrlProps/ctrlProp115.xml"/><Relationship Id="rId102" Type="http://schemas.openxmlformats.org/officeDocument/2006/relationships/ctrlProp" Target="../ctrlProps/ctrlProp130.xml"/><Relationship Id="rId110" Type="http://schemas.openxmlformats.org/officeDocument/2006/relationships/ctrlProp" Target="../ctrlProps/ctrlProp138.xml"/><Relationship Id="rId115" Type="http://schemas.openxmlformats.org/officeDocument/2006/relationships/ctrlProp" Target="../ctrlProps/ctrlProp143.xml"/><Relationship Id="rId5" Type="http://schemas.openxmlformats.org/officeDocument/2006/relationships/ctrlProp" Target="../ctrlProps/ctrlProp33.xml"/><Relationship Id="rId61" Type="http://schemas.openxmlformats.org/officeDocument/2006/relationships/ctrlProp" Target="../ctrlProps/ctrlProp89.xml"/><Relationship Id="rId82" Type="http://schemas.openxmlformats.org/officeDocument/2006/relationships/ctrlProp" Target="../ctrlProps/ctrlProp110.xml"/><Relationship Id="rId90" Type="http://schemas.openxmlformats.org/officeDocument/2006/relationships/ctrlProp" Target="../ctrlProps/ctrlProp118.xml"/><Relationship Id="rId95" Type="http://schemas.openxmlformats.org/officeDocument/2006/relationships/ctrlProp" Target="../ctrlProps/ctrlProp123.xml"/><Relationship Id="rId19" Type="http://schemas.openxmlformats.org/officeDocument/2006/relationships/ctrlProp" Target="../ctrlProps/ctrlProp4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trlProp" Target="../ctrlProps/ctrlProp76.xml"/><Relationship Id="rId56" Type="http://schemas.openxmlformats.org/officeDocument/2006/relationships/ctrlProp" Target="../ctrlProps/ctrlProp84.xml"/><Relationship Id="rId64" Type="http://schemas.openxmlformats.org/officeDocument/2006/relationships/ctrlProp" Target="../ctrlProps/ctrlProp92.xml"/><Relationship Id="rId69" Type="http://schemas.openxmlformats.org/officeDocument/2006/relationships/ctrlProp" Target="../ctrlProps/ctrlProp97.xml"/><Relationship Id="rId77" Type="http://schemas.openxmlformats.org/officeDocument/2006/relationships/ctrlProp" Target="../ctrlProps/ctrlProp105.xml"/><Relationship Id="rId100" Type="http://schemas.openxmlformats.org/officeDocument/2006/relationships/ctrlProp" Target="../ctrlProps/ctrlProp128.xml"/><Relationship Id="rId105" Type="http://schemas.openxmlformats.org/officeDocument/2006/relationships/ctrlProp" Target="../ctrlProps/ctrlProp133.xml"/><Relationship Id="rId113" Type="http://schemas.openxmlformats.org/officeDocument/2006/relationships/ctrlProp" Target="../ctrlProps/ctrlProp141.xml"/><Relationship Id="rId8" Type="http://schemas.openxmlformats.org/officeDocument/2006/relationships/ctrlProp" Target="../ctrlProps/ctrlProp36.xml"/><Relationship Id="rId51" Type="http://schemas.openxmlformats.org/officeDocument/2006/relationships/ctrlProp" Target="../ctrlProps/ctrlProp79.xml"/><Relationship Id="rId72" Type="http://schemas.openxmlformats.org/officeDocument/2006/relationships/ctrlProp" Target="../ctrlProps/ctrlProp100.xml"/><Relationship Id="rId80" Type="http://schemas.openxmlformats.org/officeDocument/2006/relationships/ctrlProp" Target="../ctrlProps/ctrlProp108.xml"/><Relationship Id="rId85" Type="http://schemas.openxmlformats.org/officeDocument/2006/relationships/ctrlProp" Target="../ctrlProps/ctrlProp113.xml"/><Relationship Id="rId93" Type="http://schemas.openxmlformats.org/officeDocument/2006/relationships/ctrlProp" Target="../ctrlProps/ctrlProp121.xml"/><Relationship Id="rId98" Type="http://schemas.openxmlformats.org/officeDocument/2006/relationships/ctrlProp" Target="../ctrlProps/ctrlProp126.xml"/><Relationship Id="rId3" Type="http://schemas.openxmlformats.org/officeDocument/2006/relationships/vmlDrawing" Target="../drawings/vmlDrawing2.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59" Type="http://schemas.openxmlformats.org/officeDocument/2006/relationships/ctrlProp" Target="../ctrlProps/ctrlProp87.xml"/><Relationship Id="rId67" Type="http://schemas.openxmlformats.org/officeDocument/2006/relationships/ctrlProp" Target="../ctrlProps/ctrlProp95.xml"/><Relationship Id="rId103" Type="http://schemas.openxmlformats.org/officeDocument/2006/relationships/ctrlProp" Target="../ctrlProps/ctrlProp131.xml"/><Relationship Id="rId108" Type="http://schemas.openxmlformats.org/officeDocument/2006/relationships/ctrlProp" Target="../ctrlProps/ctrlProp136.xml"/><Relationship Id="rId116" Type="http://schemas.openxmlformats.org/officeDocument/2006/relationships/comments" Target="../comments2.xml"/><Relationship Id="rId20" Type="http://schemas.openxmlformats.org/officeDocument/2006/relationships/ctrlProp" Target="../ctrlProps/ctrlProp48.xml"/><Relationship Id="rId41" Type="http://schemas.openxmlformats.org/officeDocument/2006/relationships/ctrlProp" Target="../ctrlProps/ctrlProp69.xml"/><Relationship Id="rId54" Type="http://schemas.openxmlformats.org/officeDocument/2006/relationships/ctrlProp" Target="../ctrlProps/ctrlProp82.xml"/><Relationship Id="rId62" Type="http://schemas.openxmlformats.org/officeDocument/2006/relationships/ctrlProp" Target="../ctrlProps/ctrlProp90.xml"/><Relationship Id="rId70" Type="http://schemas.openxmlformats.org/officeDocument/2006/relationships/ctrlProp" Target="../ctrlProps/ctrlProp98.xml"/><Relationship Id="rId75" Type="http://schemas.openxmlformats.org/officeDocument/2006/relationships/ctrlProp" Target="../ctrlProps/ctrlProp103.xml"/><Relationship Id="rId83" Type="http://schemas.openxmlformats.org/officeDocument/2006/relationships/ctrlProp" Target="../ctrlProps/ctrlProp111.xml"/><Relationship Id="rId88" Type="http://schemas.openxmlformats.org/officeDocument/2006/relationships/ctrlProp" Target="../ctrlProps/ctrlProp116.xml"/><Relationship Id="rId91" Type="http://schemas.openxmlformats.org/officeDocument/2006/relationships/ctrlProp" Target="../ctrlProps/ctrlProp119.xml"/><Relationship Id="rId96" Type="http://schemas.openxmlformats.org/officeDocument/2006/relationships/ctrlProp" Target="../ctrlProps/ctrlProp124.xml"/><Relationship Id="rId111" Type="http://schemas.openxmlformats.org/officeDocument/2006/relationships/ctrlProp" Target="../ctrlProps/ctrlProp139.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49" Type="http://schemas.openxmlformats.org/officeDocument/2006/relationships/ctrlProp" Target="../ctrlProps/ctrlProp77.xml"/><Relationship Id="rId57" Type="http://schemas.openxmlformats.org/officeDocument/2006/relationships/ctrlProp" Target="../ctrlProps/ctrlProp85.xml"/><Relationship Id="rId106" Type="http://schemas.openxmlformats.org/officeDocument/2006/relationships/ctrlProp" Target="../ctrlProps/ctrlProp134.xml"/><Relationship Id="rId114" Type="http://schemas.openxmlformats.org/officeDocument/2006/relationships/ctrlProp" Target="../ctrlProps/ctrlProp142.xml"/><Relationship Id="rId10" Type="http://schemas.openxmlformats.org/officeDocument/2006/relationships/ctrlProp" Target="../ctrlProps/ctrlProp38.xml"/><Relationship Id="rId31" Type="http://schemas.openxmlformats.org/officeDocument/2006/relationships/ctrlProp" Target="../ctrlProps/ctrlProp59.xml"/><Relationship Id="rId44" Type="http://schemas.openxmlformats.org/officeDocument/2006/relationships/ctrlProp" Target="../ctrlProps/ctrlProp72.xml"/><Relationship Id="rId52" Type="http://schemas.openxmlformats.org/officeDocument/2006/relationships/ctrlProp" Target="../ctrlProps/ctrlProp80.xml"/><Relationship Id="rId60" Type="http://schemas.openxmlformats.org/officeDocument/2006/relationships/ctrlProp" Target="../ctrlProps/ctrlProp88.xml"/><Relationship Id="rId65" Type="http://schemas.openxmlformats.org/officeDocument/2006/relationships/ctrlProp" Target="../ctrlProps/ctrlProp93.xml"/><Relationship Id="rId73" Type="http://schemas.openxmlformats.org/officeDocument/2006/relationships/ctrlProp" Target="../ctrlProps/ctrlProp101.xml"/><Relationship Id="rId78" Type="http://schemas.openxmlformats.org/officeDocument/2006/relationships/ctrlProp" Target="../ctrlProps/ctrlProp106.xml"/><Relationship Id="rId81" Type="http://schemas.openxmlformats.org/officeDocument/2006/relationships/ctrlProp" Target="../ctrlProps/ctrlProp109.xml"/><Relationship Id="rId86" Type="http://schemas.openxmlformats.org/officeDocument/2006/relationships/ctrlProp" Target="../ctrlProps/ctrlProp114.xml"/><Relationship Id="rId94" Type="http://schemas.openxmlformats.org/officeDocument/2006/relationships/ctrlProp" Target="../ctrlProps/ctrlProp122.xml"/><Relationship Id="rId99" Type="http://schemas.openxmlformats.org/officeDocument/2006/relationships/ctrlProp" Target="../ctrlProps/ctrlProp127.xml"/><Relationship Id="rId101" Type="http://schemas.openxmlformats.org/officeDocument/2006/relationships/ctrlProp" Target="../ctrlProps/ctrlProp129.xml"/><Relationship Id="rId4" Type="http://schemas.openxmlformats.org/officeDocument/2006/relationships/ctrlProp" Target="../ctrlProps/ctrlProp32.xml"/><Relationship Id="rId9" Type="http://schemas.openxmlformats.org/officeDocument/2006/relationships/ctrlProp" Target="../ctrlProps/ctrlProp37.xml"/><Relationship Id="rId13" Type="http://schemas.openxmlformats.org/officeDocument/2006/relationships/ctrlProp" Target="../ctrlProps/ctrlProp41.xml"/><Relationship Id="rId18" Type="http://schemas.openxmlformats.org/officeDocument/2006/relationships/ctrlProp" Target="../ctrlProps/ctrlProp46.xml"/><Relationship Id="rId39" Type="http://schemas.openxmlformats.org/officeDocument/2006/relationships/ctrlProp" Target="../ctrlProps/ctrlProp67.xml"/><Relationship Id="rId109" Type="http://schemas.openxmlformats.org/officeDocument/2006/relationships/ctrlProp" Target="../ctrlProps/ctrlProp137.xml"/><Relationship Id="rId34" Type="http://schemas.openxmlformats.org/officeDocument/2006/relationships/ctrlProp" Target="../ctrlProps/ctrlProp62.xml"/><Relationship Id="rId50" Type="http://schemas.openxmlformats.org/officeDocument/2006/relationships/ctrlProp" Target="../ctrlProps/ctrlProp78.xml"/><Relationship Id="rId55" Type="http://schemas.openxmlformats.org/officeDocument/2006/relationships/ctrlProp" Target="../ctrlProps/ctrlProp83.xml"/><Relationship Id="rId76" Type="http://schemas.openxmlformats.org/officeDocument/2006/relationships/ctrlProp" Target="../ctrlProps/ctrlProp104.xml"/><Relationship Id="rId97" Type="http://schemas.openxmlformats.org/officeDocument/2006/relationships/ctrlProp" Target="../ctrlProps/ctrlProp125.xml"/><Relationship Id="rId104" Type="http://schemas.openxmlformats.org/officeDocument/2006/relationships/ctrlProp" Target="../ctrlProps/ctrlProp132.xml"/><Relationship Id="rId7" Type="http://schemas.openxmlformats.org/officeDocument/2006/relationships/ctrlProp" Target="../ctrlProps/ctrlProp35.xml"/><Relationship Id="rId71" Type="http://schemas.openxmlformats.org/officeDocument/2006/relationships/ctrlProp" Target="../ctrlProps/ctrlProp99.xml"/><Relationship Id="rId92" Type="http://schemas.openxmlformats.org/officeDocument/2006/relationships/ctrlProp" Target="../ctrlProps/ctrlProp120.xml"/><Relationship Id="rId2" Type="http://schemas.openxmlformats.org/officeDocument/2006/relationships/drawing" Target="../drawings/drawing2.xml"/><Relationship Id="rId29" Type="http://schemas.openxmlformats.org/officeDocument/2006/relationships/ctrlProp" Target="../ctrlProps/ctrlProp5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klima-stadtwerk.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2:W86"/>
  <sheetViews>
    <sheetView showGridLines="0" workbookViewId="0">
      <selection activeCell="B11" sqref="B11:L11"/>
    </sheetView>
  </sheetViews>
  <sheetFormatPr baseColWidth="10" defaultRowHeight="15" x14ac:dyDescent="0.25"/>
  <cols>
    <col min="1" max="1" width="3.7109375" customWidth="1"/>
    <col min="7" max="7" width="3.140625" customWidth="1"/>
    <col min="8" max="8" width="11.42578125" customWidth="1"/>
    <col min="10" max="10" width="12.28515625" bestFit="1" customWidth="1"/>
    <col min="13" max="13" width="3.7109375" customWidth="1"/>
    <col min="15" max="15" width="3.7109375" customWidth="1"/>
    <col min="23" max="23" width="3.7109375" customWidth="1"/>
  </cols>
  <sheetData>
    <row r="2" spans="1:23" ht="18" x14ac:dyDescent="0.25">
      <c r="B2" s="15" t="s">
        <v>231</v>
      </c>
    </row>
    <row r="5" spans="1:23" ht="17.25" x14ac:dyDescent="0.25">
      <c r="D5" s="110"/>
    </row>
    <row r="6" spans="1:23" ht="7.5" customHeight="1" x14ac:dyDescent="0.25"/>
    <row r="7" spans="1:23" ht="15.75" x14ac:dyDescent="0.25">
      <c r="B7" s="13" t="s">
        <v>98</v>
      </c>
      <c r="P7" s="13" t="s">
        <v>107</v>
      </c>
    </row>
    <row r="8" spans="1:23" ht="5.0999999999999996" customHeight="1" thickBot="1" x14ac:dyDescent="0.3">
      <c r="A8" s="1"/>
      <c r="B8" s="1"/>
      <c r="C8" s="1"/>
      <c r="D8" s="1"/>
      <c r="E8" s="1"/>
      <c r="F8" s="1"/>
      <c r="G8" s="1"/>
      <c r="H8" s="1"/>
      <c r="I8" s="1"/>
      <c r="J8" s="1"/>
      <c r="K8" s="1"/>
      <c r="L8" s="1"/>
      <c r="M8" s="1"/>
      <c r="O8" s="65"/>
      <c r="P8" s="65"/>
      <c r="Q8" s="65"/>
      <c r="R8" s="65"/>
      <c r="S8" s="65"/>
      <c r="T8" s="65"/>
      <c r="U8" s="65"/>
      <c r="V8" s="65"/>
      <c r="W8" s="1"/>
    </row>
    <row r="9" spans="1:23" ht="18.75" customHeight="1" x14ac:dyDescent="0.3">
      <c r="A9" s="1"/>
      <c r="B9" s="212" t="s">
        <v>99</v>
      </c>
      <c r="C9" s="213"/>
      <c r="D9" s="213"/>
      <c r="E9" s="213"/>
      <c r="F9" s="213"/>
      <c r="G9" s="213"/>
      <c r="H9" s="213"/>
      <c r="I9" s="180"/>
      <c r="J9" s="180"/>
      <c r="K9" s="180"/>
      <c r="L9" s="180"/>
      <c r="M9" s="1"/>
      <c r="N9" s="110"/>
      <c r="O9" s="1"/>
      <c r="P9" s="206" t="s">
        <v>295</v>
      </c>
      <c r="Q9" s="206"/>
      <c r="R9" s="206"/>
      <c r="S9" s="206"/>
      <c r="T9" s="206"/>
      <c r="U9" s="206"/>
      <c r="V9" s="206"/>
      <c r="W9" s="1"/>
    </row>
    <row r="10" spans="1:23" ht="15.75" thickBot="1" x14ac:dyDescent="0.3">
      <c r="A10" s="1"/>
      <c r="B10" s="178" t="s">
        <v>100</v>
      </c>
      <c r="C10" s="179"/>
      <c r="D10" s="179"/>
      <c r="E10" s="179"/>
      <c r="F10" s="179"/>
      <c r="G10" s="179"/>
      <c r="H10" s="179"/>
      <c r="I10" s="180"/>
      <c r="J10" s="180"/>
      <c r="K10" s="180"/>
      <c r="L10" s="180"/>
      <c r="M10" s="1"/>
      <c r="O10" s="1"/>
      <c r="P10" s="207"/>
      <c r="Q10" s="207"/>
      <c r="R10" s="207"/>
      <c r="S10" s="207"/>
      <c r="T10" s="207"/>
      <c r="U10" s="207"/>
      <c r="V10" s="207"/>
      <c r="W10" s="1"/>
    </row>
    <row r="11" spans="1:23" ht="35.1" customHeight="1" thickBot="1" x14ac:dyDescent="0.3">
      <c r="A11" s="1"/>
      <c r="B11" s="226"/>
      <c r="C11" s="227"/>
      <c r="D11" s="227"/>
      <c r="E11" s="227"/>
      <c r="F11" s="227"/>
      <c r="G11" s="227"/>
      <c r="H11" s="227"/>
      <c r="I11" s="227"/>
      <c r="J11" s="227"/>
      <c r="K11" s="227"/>
      <c r="L11" s="228"/>
      <c r="M11" s="1"/>
      <c r="O11" s="1"/>
      <c r="P11" s="207"/>
      <c r="Q11" s="207"/>
      <c r="R11" s="207"/>
      <c r="S11" s="207"/>
      <c r="T11" s="207"/>
      <c r="U11" s="207"/>
      <c r="V11" s="207"/>
      <c r="W11" s="1"/>
    </row>
    <row r="12" spans="1:23" ht="15.75" thickBot="1" x14ac:dyDescent="0.3">
      <c r="A12" s="1"/>
      <c r="B12" s="178" t="s">
        <v>235</v>
      </c>
      <c r="C12" s="179"/>
      <c r="D12" s="179"/>
      <c r="E12" s="179"/>
      <c r="F12" s="179"/>
      <c r="G12" s="179"/>
      <c r="H12" s="179"/>
      <c r="I12" s="180"/>
      <c r="J12" s="180"/>
      <c r="K12" s="180"/>
      <c r="L12" s="180"/>
      <c r="M12" s="1"/>
      <c r="O12" s="1"/>
      <c r="P12" s="207"/>
      <c r="Q12" s="207"/>
      <c r="R12" s="207"/>
      <c r="S12" s="207"/>
      <c r="T12" s="207"/>
      <c r="U12" s="207"/>
      <c r="V12" s="207"/>
      <c r="W12" s="1"/>
    </row>
    <row r="13" spans="1:23" ht="35.1" customHeight="1" thickBot="1" x14ac:dyDescent="0.3">
      <c r="A13" s="1"/>
      <c r="B13" s="226"/>
      <c r="C13" s="227"/>
      <c r="D13" s="227"/>
      <c r="E13" s="227"/>
      <c r="F13" s="228"/>
      <c r="G13" s="226"/>
      <c r="H13" s="228"/>
      <c r="I13" s="226"/>
      <c r="J13" s="227"/>
      <c r="K13" s="227"/>
      <c r="L13" s="228"/>
      <c r="M13" s="1"/>
      <c r="O13" s="1"/>
      <c r="P13" s="182"/>
      <c r="Q13" s="182"/>
      <c r="R13" s="182"/>
      <c r="S13" s="182"/>
      <c r="T13" s="182"/>
      <c r="U13" s="182"/>
      <c r="V13" s="182"/>
      <c r="W13" s="1"/>
    </row>
    <row r="14" spans="1:23" ht="15.75" thickBot="1" x14ac:dyDescent="0.3">
      <c r="A14" s="1"/>
      <c r="B14" s="230" t="s">
        <v>101</v>
      </c>
      <c r="C14" s="231"/>
      <c r="D14" s="231"/>
      <c r="E14" s="231"/>
      <c r="F14" s="232"/>
      <c r="G14" s="233" t="s">
        <v>102</v>
      </c>
      <c r="H14" s="231"/>
      <c r="I14" s="231"/>
      <c r="J14" s="232"/>
      <c r="K14" s="234" t="s">
        <v>103</v>
      </c>
      <c r="L14" s="234"/>
      <c r="M14" s="1"/>
      <c r="O14" s="1"/>
      <c r="P14" s="182"/>
      <c r="Q14" s="182"/>
      <c r="R14" s="182"/>
      <c r="S14" s="182"/>
      <c r="T14" s="182"/>
      <c r="U14" s="182"/>
      <c r="V14" s="182"/>
      <c r="W14" s="1"/>
    </row>
    <row r="15" spans="1:23" ht="35.1" customHeight="1" thickBot="1" x14ac:dyDescent="0.3">
      <c r="A15" s="1"/>
      <c r="B15" s="223"/>
      <c r="C15" s="224"/>
      <c r="D15" s="224"/>
      <c r="E15" s="224"/>
      <c r="F15" s="225"/>
      <c r="G15" s="223"/>
      <c r="H15" s="224"/>
      <c r="I15" s="224"/>
      <c r="J15" s="225"/>
      <c r="K15" s="223"/>
      <c r="L15" s="225"/>
      <c r="M15" s="1"/>
      <c r="O15" s="1"/>
      <c r="P15" s="203" t="s">
        <v>292</v>
      </c>
      <c r="Q15" s="204"/>
      <c r="R15" s="204"/>
      <c r="S15" s="204"/>
      <c r="T15" s="204"/>
      <c r="U15" s="204"/>
      <c r="V15" s="205"/>
      <c r="W15" s="1"/>
    </row>
    <row r="16" spans="1:23" ht="7.5" customHeight="1" x14ac:dyDescent="0.25">
      <c r="A16" s="1"/>
      <c r="B16" s="2"/>
      <c r="C16" s="2"/>
      <c r="D16" s="2"/>
      <c r="E16" s="2"/>
      <c r="F16" s="2"/>
      <c r="G16" s="2"/>
      <c r="H16" s="2"/>
      <c r="I16" s="2"/>
      <c r="J16" s="2"/>
      <c r="K16" s="2"/>
      <c r="L16" s="2"/>
      <c r="M16" s="1"/>
      <c r="O16" s="1"/>
      <c r="P16" s="194" t="s">
        <v>296</v>
      </c>
      <c r="Q16" s="195"/>
      <c r="R16" s="195"/>
      <c r="S16" s="195"/>
      <c r="T16" s="195"/>
      <c r="U16" s="195"/>
      <c r="V16" s="196"/>
      <c r="W16" s="1"/>
    </row>
    <row r="17" spans="1:23" ht="18.75" x14ac:dyDescent="0.3">
      <c r="A17" s="1"/>
      <c r="B17" s="212" t="s">
        <v>105</v>
      </c>
      <c r="C17" s="213"/>
      <c r="D17" s="213"/>
      <c r="E17" s="213"/>
      <c r="F17" s="213"/>
      <c r="G17" s="213"/>
      <c r="H17" s="213"/>
      <c r="I17" s="180"/>
      <c r="J17" s="180"/>
      <c r="K17" s="180"/>
      <c r="L17" s="180"/>
      <c r="M17" s="1"/>
      <c r="O17" s="1"/>
      <c r="P17" s="197"/>
      <c r="Q17" s="198"/>
      <c r="R17" s="198"/>
      <c r="S17" s="198"/>
      <c r="T17" s="198"/>
      <c r="U17" s="198"/>
      <c r="V17" s="199"/>
      <c r="W17" s="1"/>
    </row>
    <row r="18" spans="1:23" x14ac:dyDescent="0.25">
      <c r="A18" s="1"/>
      <c r="B18" s="178" t="s">
        <v>104</v>
      </c>
      <c r="C18" s="179"/>
      <c r="D18" s="179"/>
      <c r="E18" s="179"/>
      <c r="F18" s="179"/>
      <c r="G18" s="179"/>
      <c r="H18" s="179"/>
      <c r="I18" s="180"/>
      <c r="J18" s="180"/>
      <c r="K18" s="180"/>
      <c r="L18" s="180"/>
      <c r="M18" s="1"/>
      <c r="O18" s="1"/>
      <c r="P18" s="197"/>
      <c r="Q18" s="198"/>
      <c r="R18" s="198"/>
      <c r="S18" s="198"/>
      <c r="T18" s="198"/>
      <c r="U18" s="198"/>
      <c r="V18" s="199"/>
      <c r="W18" s="1"/>
    </row>
    <row r="19" spans="1:23" x14ac:dyDescent="0.25">
      <c r="A19" s="1"/>
      <c r="B19" s="181" t="s">
        <v>106</v>
      </c>
      <c r="C19" s="181"/>
      <c r="D19" s="181"/>
      <c r="E19" s="181"/>
      <c r="F19" s="181"/>
      <c r="G19" s="181"/>
      <c r="H19" s="181"/>
      <c r="I19" s="181"/>
      <c r="J19" s="181"/>
      <c r="K19" s="181"/>
      <c r="L19" s="181"/>
      <c r="M19" s="1"/>
      <c r="O19" s="1"/>
      <c r="P19" s="197"/>
      <c r="Q19" s="198"/>
      <c r="R19" s="198"/>
      <c r="S19" s="198"/>
      <c r="T19" s="198"/>
      <c r="U19" s="198"/>
      <c r="V19" s="199"/>
      <c r="W19" s="1"/>
    </row>
    <row r="20" spans="1:23" ht="15.75" thickBot="1" x14ac:dyDescent="0.3">
      <c r="A20" s="1"/>
      <c r="B20" s="229"/>
      <c r="C20" s="229"/>
      <c r="D20" s="229"/>
      <c r="E20" s="229"/>
      <c r="F20" s="229"/>
      <c r="G20" s="229"/>
      <c r="H20" s="229"/>
      <c r="I20" s="229"/>
      <c r="J20" s="229"/>
      <c r="K20" s="229"/>
      <c r="L20" s="229"/>
      <c r="M20" s="1"/>
      <c r="O20" s="1"/>
      <c r="P20" s="197"/>
      <c r="Q20" s="198"/>
      <c r="R20" s="198"/>
      <c r="S20" s="198"/>
      <c r="T20" s="198"/>
      <c r="U20" s="198"/>
      <c r="V20" s="199"/>
      <c r="W20" s="1"/>
    </row>
    <row r="21" spans="1:23" ht="35.1" customHeight="1" thickBot="1" x14ac:dyDescent="0.3">
      <c r="A21" s="1"/>
      <c r="B21" s="235"/>
      <c r="C21" s="236"/>
      <c r="D21" s="236"/>
      <c r="E21" s="236"/>
      <c r="F21" s="236"/>
      <c r="G21" s="236"/>
      <c r="H21" s="236"/>
      <c r="I21" s="236"/>
      <c r="J21" s="236"/>
      <c r="K21" s="236"/>
      <c r="L21" s="237"/>
      <c r="M21" s="1"/>
      <c r="O21" s="1"/>
      <c r="P21" s="200"/>
      <c r="Q21" s="201"/>
      <c r="R21" s="201"/>
      <c r="S21" s="201"/>
      <c r="T21" s="201"/>
      <c r="U21" s="201"/>
      <c r="V21" s="202"/>
      <c r="W21" s="1"/>
    </row>
    <row r="22" spans="1:23" ht="17.25" x14ac:dyDescent="0.25">
      <c r="A22" s="1"/>
      <c r="B22" s="238" t="s">
        <v>128</v>
      </c>
      <c r="C22" s="239"/>
      <c r="D22" s="239"/>
      <c r="E22" s="239"/>
      <c r="F22" s="239"/>
      <c r="G22" s="239"/>
      <c r="H22" s="239"/>
      <c r="I22" s="239"/>
      <c r="J22" s="239"/>
      <c r="K22" s="239"/>
      <c r="L22" s="239"/>
      <c r="M22" s="1"/>
      <c r="O22" s="1"/>
      <c r="P22" s="208" t="s">
        <v>293</v>
      </c>
      <c r="Q22" s="209"/>
      <c r="R22" s="209"/>
      <c r="S22" s="209"/>
      <c r="T22" s="209"/>
      <c r="U22" s="209"/>
      <c r="V22" s="210"/>
      <c r="W22" s="1"/>
    </row>
    <row r="23" spans="1:23" ht="15.75" customHeight="1" thickBot="1" x14ac:dyDescent="0.3">
      <c r="A23" s="1"/>
      <c r="B23" s="214" t="s">
        <v>108</v>
      </c>
      <c r="C23" s="215"/>
      <c r="D23" s="215"/>
      <c r="E23" s="216"/>
      <c r="F23" s="217" t="s">
        <v>109</v>
      </c>
      <c r="G23" s="218"/>
      <c r="H23" s="218"/>
      <c r="I23" s="219"/>
      <c r="J23" s="218" t="s">
        <v>110</v>
      </c>
      <c r="K23" s="218"/>
      <c r="L23" s="219"/>
      <c r="M23" s="1"/>
      <c r="O23" s="1"/>
      <c r="P23" s="208"/>
      <c r="Q23" s="209"/>
      <c r="R23" s="209"/>
      <c r="S23" s="209"/>
      <c r="T23" s="209"/>
      <c r="U23" s="209"/>
      <c r="V23" s="210"/>
      <c r="W23" s="1"/>
    </row>
    <row r="24" spans="1:23" ht="35.1" customHeight="1" thickBot="1" x14ac:dyDescent="0.3">
      <c r="A24" s="1"/>
      <c r="B24" s="226"/>
      <c r="C24" s="227"/>
      <c r="D24" s="227"/>
      <c r="E24" s="228"/>
      <c r="F24" s="226"/>
      <c r="G24" s="227"/>
      <c r="H24" s="227"/>
      <c r="I24" s="228"/>
      <c r="J24" s="226"/>
      <c r="K24" s="227"/>
      <c r="L24" s="228"/>
      <c r="M24" s="1"/>
      <c r="O24" s="1"/>
      <c r="P24" s="208"/>
      <c r="Q24" s="209"/>
      <c r="R24" s="209"/>
      <c r="S24" s="209"/>
      <c r="T24" s="209"/>
      <c r="U24" s="209"/>
      <c r="V24" s="210"/>
      <c r="W24" s="1"/>
    </row>
    <row r="25" spans="1:23" x14ac:dyDescent="0.25">
      <c r="A25" s="1"/>
      <c r="B25" s="178" t="s">
        <v>111</v>
      </c>
      <c r="C25" s="179"/>
      <c r="D25" s="179"/>
      <c r="E25" s="179"/>
      <c r="F25" s="179"/>
      <c r="G25" s="179"/>
      <c r="H25" s="179"/>
      <c r="I25" s="180"/>
      <c r="J25" s="180"/>
      <c r="K25" s="180"/>
      <c r="L25" s="180"/>
      <c r="M25" s="1"/>
      <c r="O25" s="1"/>
      <c r="P25" s="208"/>
      <c r="Q25" s="209"/>
      <c r="R25" s="209"/>
      <c r="S25" s="209"/>
      <c r="T25" s="209"/>
      <c r="U25" s="209"/>
      <c r="V25" s="210"/>
      <c r="W25" s="1"/>
    </row>
    <row r="26" spans="1:23" x14ac:dyDescent="0.25">
      <c r="A26" s="1"/>
      <c r="B26" s="181" t="s">
        <v>112</v>
      </c>
      <c r="C26" s="181"/>
      <c r="D26" s="181"/>
      <c r="E26" s="181"/>
      <c r="F26" s="181"/>
      <c r="G26" s="181"/>
      <c r="H26" s="181"/>
      <c r="I26" s="181"/>
      <c r="J26" s="181"/>
      <c r="K26" s="181"/>
      <c r="L26" s="181"/>
      <c r="M26" s="1"/>
      <c r="O26" s="1"/>
      <c r="P26" s="208"/>
      <c r="Q26" s="209"/>
      <c r="R26" s="209"/>
      <c r="S26" s="209"/>
      <c r="T26" s="209"/>
      <c r="U26" s="209"/>
      <c r="V26" s="210"/>
      <c r="W26" s="1"/>
    </row>
    <row r="27" spans="1:23" x14ac:dyDescent="0.25">
      <c r="A27" s="1"/>
      <c r="B27" s="181"/>
      <c r="C27" s="181"/>
      <c r="D27" s="181"/>
      <c r="E27" s="181"/>
      <c r="F27" s="181"/>
      <c r="G27" s="181"/>
      <c r="H27" s="181"/>
      <c r="I27" s="181"/>
      <c r="J27" s="181"/>
      <c r="K27" s="181"/>
      <c r="L27" s="181"/>
      <c r="M27" s="1"/>
      <c r="O27" s="1"/>
      <c r="P27" s="208"/>
      <c r="Q27" s="211"/>
      <c r="R27" s="211"/>
      <c r="S27" s="211"/>
      <c r="T27" s="211"/>
      <c r="U27" s="211"/>
      <c r="V27" s="210"/>
      <c r="W27" s="1"/>
    </row>
    <row r="28" spans="1:23" ht="24.95" customHeight="1" thickBot="1" x14ac:dyDescent="0.3">
      <c r="A28" s="1"/>
      <c r="B28" s="220"/>
      <c r="C28" s="221"/>
      <c r="D28" s="221"/>
      <c r="E28" s="221"/>
      <c r="F28" s="222"/>
      <c r="G28" s="2"/>
      <c r="H28" s="220"/>
      <c r="I28" s="221"/>
      <c r="J28" s="221"/>
      <c r="K28" s="221"/>
      <c r="L28" s="222"/>
      <c r="M28" s="1"/>
      <c r="O28" s="1"/>
      <c r="P28" s="200"/>
      <c r="Q28" s="201"/>
      <c r="R28" s="201"/>
      <c r="S28" s="201"/>
      <c r="T28" s="201"/>
      <c r="U28" s="201"/>
      <c r="V28" s="202"/>
      <c r="W28" s="1"/>
    </row>
    <row r="29" spans="1:23" ht="24.95" customHeight="1" thickBot="1" x14ac:dyDescent="0.3">
      <c r="A29" s="1"/>
      <c r="B29" s="220"/>
      <c r="C29" s="221"/>
      <c r="D29" s="221"/>
      <c r="E29" s="221"/>
      <c r="F29" s="222"/>
      <c r="G29" s="2"/>
      <c r="H29" s="220"/>
      <c r="I29" s="221"/>
      <c r="J29" s="221"/>
      <c r="K29" s="221"/>
      <c r="L29" s="222"/>
      <c r="M29" s="1"/>
      <c r="O29" s="1"/>
      <c r="P29" s="185" t="s">
        <v>294</v>
      </c>
      <c r="Q29" s="185"/>
      <c r="R29" s="185"/>
      <c r="S29" s="185"/>
      <c r="T29" s="185"/>
      <c r="U29" s="185"/>
      <c r="V29" s="185"/>
      <c r="W29" s="1"/>
    </row>
    <row r="30" spans="1:23" ht="24.95" customHeight="1" thickBot="1" x14ac:dyDescent="0.3">
      <c r="A30" s="1"/>
      <c r="B30" s="220"/>
      <c r="C30" s="221"/>
      <c r="D30" s="221"/>
      <c r="E30" s="221"/>
      <c r="F30" s="222"/>
      <c r="G30" s="2"/>
      <c r="H30" s="220"/>
      <c r="I30" s="221"/>
      <c r="J30" s="240"/>
      <c r="K30" s="240"/>
      <c r="L30" s="241"/>
      <c r="M30" s="1"/>
      <c r="O30" s="1"/>
      <c r="P30" s="186" t="s">
        <v>230</v>
      </c>
      <c r="Q30" s="185"/>
      <c r="R30" s="185"/>
      <c r="S30" s="185"/>
      <c r="T30" s="185"/>
      <c r="U30" s="185"/>
      <c r="V30" s="187"/>
      <c r="W30" s="65"/>
    </row>
    <row r="31" spans="1:23" ht="24.95" customHeight="1" thickBot="1" x14ac:dyDescent="0.3">
      <c r="A31" s="1"/>
      <c r="B31" s="220"/>
      <c r="C31" s="221"/>
      <c r="D31" s="221"/>
      <c r="E31" s="221"/>
      <c r="F31" s="222"/>
      <c r="G31" s="2"/>
      <c r="H31" s="220"/>
      <c r="I31" s="244"/>
      <c r="J31" s="242"/>
      <c r="K31" s="231"/>
      <c r="L31" s="243"/>
      <c r="M31" s="1"/>
      <c r="O31" s="1"/>
      <c r="P31" s="188"/>
      <c r="Q31" s="189"/>
      <c r="R31" s="189"/>
      <c r="S31" s="189"/>
      <c r="T31" s="189"/>
      <c r="U31" s="189"/>
      <c r="V31" s="190"/>
      <c r="W31" s="65"/>
    </row>
    <row r="32" spans="1:23" x14ac:dyDescent="0.25">
      <c r="A32" s="1"/>
      <c r="B32" s="178" t="s">
        <v>113</v>
      </c>
      <c r="C32" s="179"/>
      <c r="D32" s="179"/>
      <c r="E32" s="179"/>
      <c r="F32" s="179"/>
      <c r="G32" s="179"/>
      <c r="H32" s="179"/>
      <c r="I32" s="180"/>
      <c r="J32" s="180"/>
      <c r="K32" s="180"/>
      <c r="L32" s="180"/>
      <c r="M32" s="1"/>
      <c r="O32" s="1"/>
      <c r="P32" s="111"/>
      <c r="Q32" s="111"/>
      <c r="R32" s="111"/>
      <c r="S32" s="111"/>
      <c r="T32" s="111"/>
      <c r="U32" s="111"/>
      <c r="V32" s="111"/>
      <c r="W32" s="111"/>
    </row>
    <row r="33" spans="1:23" x14ac:dyDescent="0.25">
      <c r="A33" s="1"/>
      <c r="B33" s="181" t="s">
        <v>114</v>
      </c>
      <c r="C33" s="181"/>
      <c r="D33" s="181"/>
      <c r="E33" s="181"/>
      <c r="F33" s="181"/>
      <c r="G33" s="181"/>
      <c r="H33" s="181"/>
      <c r="I33" s="181"/>
      <c r="J33" s="181"/>
      <c r="K33" s="181"/>
      <c r="L33" s="181"/>
      <c r="M33" s="1"/>
      <c r="O33" s="20"/>
      <c r="W33" s="20"/>
    </row>
    <row r="34" spans="1:23" x14ac:dyDescent="0.25">
      <c r="A34" s="1"/>
      <c r="B34" s="181"/>
      <c r="C34" s="181"/>
      <c r="D34" s="181"/>
      <c r="E34" s="181"/>
      <c r="F34" s="181"/>
      <c r="G34" s="181"/>
      <c r="H34" s="181"/>
      <c r="I34" s="181"/>
      <c r="J34" s="181"/>
      <c r="K34" s="181"/>
      <c r="L34" s="181"/>
      <c r="M34" s="1"/>
      <c r="O34" s="20"/>
      <c r="W34" s="20"/>
    </row>
    <row r="35" spans="1:23" ht="24.95" customHeight="1" x14ac:dyDescent="0.25">
      <c r="A35" s="1"/>
      <c r="B35" s="220"/>
      <c r="C35" s="221"/>
      <c r="D35" s="221"/>
      <c r="E35" s="221"/>
      <c r="F35" s="221"/>
      <c r="G35" s="221"/>
      <c r="H35" s="221"/>
      <c r="I35" s="221"/>
      <c r="J35" s="221"/>
      <c r="K35" s="221"/>
      <c r="L35" s="222"/>
      <c r="M35" s="1"/>
      <c r="O35" s="20"/>
      <c r="W35" s="20"/>
    </row>
    <row r="36" spans="1:23" ht="24.95" customHeight="1" x14ac:dyDescent="0.25">
      <c r="A36" s="1"/>
      <c r="B36" s="220"/>
      <c r="C36" s="221"/>
      <c r="D36" s="221"/>
      <c r="E36" s="221"/>
      <c r="F36" s="221"/>
      <c r="G36" s="221"/>
      <c r="H36" s="221"/>
      <c r="I36" s="221"/>
      <c r="J36" s="221"/>
      <c r="K36" s="221"/>
      <c r="L36" s="222"/>
      <c r="M36" s="1"/>
      <c r="O36" s="20"/>
      <c r="W36" s="20"/>
    </row>
    <row r="37" spans="1:23" ht="24.95" customHeight="1" x14ac:dyDescent="0.25">
      <c r="A37" s="1"/>
      <c r="B37" s="220"/>
      <c r="C37" s="221"/>
      <c r="D37" s="221"/>
      <c r="E37" s="221"/>
      <c r="F37" s="221"/>
      <c r="G37" s="221"/>
      <c r="H37" s="221"/>
      <c r="I37" s="221"/>
      <c r="J37" s="221"/>
      <c r="K37" s="221"/>
      <c r="L37" s="222"/>
      <c r="M37" s="1"/>
      <c r="O37" s="20"/>
      <c r="W37" s="20"/>
    </row>
    <row r="38" spans="1:23" ht="7.5" customHeight="1" x14ac:dyDescent="0.25">
      <c r="A38" s="1"/>
      <c r="B38" s="2"/>
      <c r="C38" s="2"/>
      <c r="D38" s="2"/>
      <c r="E38" s="2"/>
      <c r="F38" s="2"/>
      <c r="G38" s="2"/>
      <c r="H38" s="2"/>
      <c r="I38" s="2"/>
      <c r="J38" s="2"/>
      <c r="K38" s="2"/>
      <c r="L38" s="2"/>
      <c r="M38" s="1"/>
      <c r="O38" s="20"/>
      <c r="W38" s="20"/>
    </row>
    <row r="39" spans="1:23" ht="18.75" x14ac:dyDescent="0.3">
      <c r="A39" s="1"/>
      <c r="B39" s="212" t="s">
        <v>115</v>
      </c>
      <c r="C39" s="213"/>
      <c r="D39" s="213"/>
      <c r="E39" s="213"/>
      <c r="F39" s="213"/>
      <c r="G39" s="213"/>
      <c r="H39" s="213"/>
      <c r="I39" s="180"/>
      <c r="J39" s="180"/>
      <c r="K39" s="180"/>
      <c r="L39" s="180"/>
      <c r="M39" s="1"/>
      <c r="O39" s="20"/>
      <c r="W39" s="20"/>
    </row>
    <row r="40" spans="1:23" x14ac:dyDescent="0.25">
      <c r="A40" s="1"/>
      <c r="B40" s="178" t="s">
        <v>402</v>
      </c>
      <c r="C40" s="179"/>
      <c r="D40" s="179"/>
      <c r="E40" s="179"/>
      <c r="F40" s="179"/>
      <c r="G40" s="179"/>
      <c r="H40" s="179"/>
      <c r="I40" s="180"/>
      <c r="J40" s="180"/>
      <c r="K40" s="180"/>
      <c r="L40" s="180"/>
      <c r="M40" s="1"/>
      <c r="O40" s="20"/>
      <c r="W40" s="20"/>
    </row>
    <row r="41" spans="1:23" ht="35.1" customHeight="1" thickBot="1" x14ac:dyDescent="0.3">
      <c r="A41" s="1"/>
      <c r="B41" s="181" t="s">
        <v>403</v>
      </c>
      <c r="C41" s="181"/>
      <c r="D41" s="181"/>
      <c r="E41" s="181"/>
      <c r="F41" s="181"/>
      <c r="G41" s="181"/>
      <c r="H41" s="181"/>
      <c r="I41" s="181"/>
      <c r="J41" s="181"/>
      <c r="K41" s="181"/>
      <c r="L41" s="181"/>
      <c r="M41" s="1"/>
      <c r="O41" s="20"/>
      <c r="W41" s="20"/>
    </row>
    <row r="42" spans="1:23" ht="30" customHeight="1" thickBot="1" x14ac:dyDescent="0.3">
      <c r="A42" s="1"/>
      <c r="B42" s="245" t="s">
        <v>116</v>
      </c>
      <c r="C42" s="246"/>
      <c r="D42" s="246"/>
      <c r="E42" s="246"/>
      <c r="F42" s="246"/>
      <c r="G42" s="2"/>
      <c r="H42" s="191"/>
      <c r="I42" s="192"/>
      <c r="J42" s="141"/>
      <c r="K42" s="191"/>
      <c r="L42" s="191"/>
      <c r="M42" s="1"/>
      <c r="O42" s="20"/>
      <c r="W42" s="20"/>
    </row>
    <row r="43" spans="1:23" ht="7.5" customHeight="1" x14ac:dyDescent="0.25">
      <c r="A43" s="1"/>
      <c r="B43" s="66"/>
      <c r="C43" s="66"/>
      <c r="D43" s="66"/>
      <c r="E43" s="66"/>
      <c r="F43" s="66"/>
      <c r="G43" s="20"/>
      <c r="H43" s="67"/>
      <c r="I43" s="67"/>
      <c r="J43" s="67"/>
      <c r="K43" s="67"/>
      <c r="L43" s="67"/>
      <c r="M43" s="1"/>
      <c r="O43" s="20"/>
      <c r="W43" s="20"/>
    </row>
    <row r="44" spans="1:23" ht="17.25" x14ac:dyDescent="0.25">
      <c r="A44" s="1"/>
      <c r="B44" s="178" t="s">
        <v>117</v>
      </c>
      <c r="C44" s="179"/>
      <c r="D44" s="179"/>
      <c r="E44" s="179"/>
      <c r="F44" s="179"/>
      <c r="G44" s="179"/>
      <c r="H44" s="179"/>
      <c r="I44" s="180"/>
      <c r="J44" s="180"/>
      <c r="K44" s="180"/>
      <c r="L44" s="180"/>
      <c r="M44" s="1"/>
    </row>
    <row r="45" spans="1:23" ht="35.1" customHeight="1" thickBot="1" x14ac:dyDescent="0.3">
      <c r="A45" s="1"/>
      <c r="B45" s="181" t="s">
        <v>118</v>
      </c>
      <c r="C45" s="181"/>
      <c r="D45" s="181"/>
      <c r="E45" s="181"/>
      <c r="F45" s="181"/>
      <c r="G45" s="181"/>
      <c r="H45" s="181"/>
      <c r="I45" s="181"/>
      <c r="J45" s="181"/>
      <c r="K45" s="181"/>
      <c r="L45" s="181"/>
      <c r="M45" s="1"/>
    </row>
    <row r="46" spans="1:23" ht="30" customHeight="1" thickBot="1" x14ac:dyDescent="0.3">
      <c r="A46" s="1"/>
      <c r="B46" s="183" t="s">
        <v>119</v>
      </c>
      <c r="C46" s="184"/>
      <c r="D46" s="184"/>
      <c r="E46" s="184"/>
      <c r="F46" s="184"/>
      <c r="G46" s="2"/>
      <c r="H46" s="191"/>
      <c r="I46" s="192"/>
      <c r="J46" s="141"/>
      <c r="K46" s="191"/>
      <c r="L46" s="191"/>
      <c r="M46" s="1"/>
    </row>
    <row r="47" spans="1:23" ht="7.5" customHeight="1" x14ac:dyDescent="0.25">
      <c r="A47" s="1"/>
      <c r="M47" s="1"/>
    </row>
    <row r="48" spans="1:23" x14ac:dyDescent="0.25">
      <c r="A48" s="1"/>
      <c r="B48" s="178" t="s">
        <v>401</v>
      </c>
      <c r="C48" s="179"/>
      <c r="D48" s="179"/>
      <c r="E48" s="179"/>
      <c r="F48" s="179"/>
      <c r="G48" s="179"/>
      <c r="H48" s="179"/>
      <c r="I48" s="180"/>
      <c r="J48" s="180"/>
      <c r="K48" s="180"/>
      <c r="L48" s="180"/>
      <c r="M48" s="1"/>
    </row>
    <row r="49" spans="1:13" ht="35.1" customHeight="1" thickBot="1" x14ac:dyDescent="0.3">
      <c r="A49" s="1"/>
      <c r="B49" s="181" t="s">
        <v>404</v>
      </c>
      <c r="C49" s="181"/>
      <c r="D49" s="181"/>
      <c r="E49" s="181"/>
      <c r="F49" s="181"/>
      <c r="G49" s="181"/>
      <c r="H49" s="181"/>
      <c r="I49" s="181"/>
      <c r="J49" s="181"/>
      <c r="K49" s="181"/>
      <c r="L49" s="181"/>
      <c r="M49" s="1"/>
    </row>
    <row r="50" spans="1:13" ht="30" customHeight="1" thickBot="1" x14ac:dyDescent="0.3">
      <c r="A50" s="1"/>
      <c r="B50" s="183" t="s">
        <v>120</v>
      </c>
      <c r="C50" s="184"/>
      <c r="D50" s="184"/>
      <c r="E50" s="184"/>
      <c r="F50" s="184"/>
      <c r="G50" s="2"/>
      <c r="H50" s="191"/>
      <c r="I50" s="192"/>
      <c r="J50" s="141"/>
      <c r="K50" s="191"/>
      <c r="L50" s="191"/>
      <c r="M50" s="1"/>
    </row>
    <row r="51" spans="1:13" ht="7.5" customHeight="1" x14ac:dyDescent="0.25">
      <c r="A51" s="1"/>
      <c r="M51" s="1"/>
    </row>
    <row r="52" spans="1:13" ht="17.25" x14ac:dyDescent="0.25">
      <c r="A52" s="1"/>
      <c r="B52" s="178" t="s">
        <v>121</v>
      </c>
      <c r="C52" s="179"/>
      <c r="D52" s="179"/>
      <c r="E52" s="179"/>
      <c r="F52" s="179"/>
      <c r="G52" s="179"/>
      <c r="H52" s="179"/>
      <c r="I52" s="180"/>
      <c r="J52" s="180"/>
      <c r="K52" s="180"/>
      <c r="L52" s="180"/>
      <c r="M52" s="1"/>
    </row>
    <row r="53" spans="1:13" ht="35.1" customHeight="1" thickBot="1" x14ac:dyDescent="0.3">
      <c r="A53" s="1"/>
      <c r="B53" s="181" t="s">
        <v>400</v>
      </c>
      <c r="C53" s="181"/>
      <c r="D53" s="181"/>
      <c r="E53" s="181"/>
      <c r="F53" s="181"/>
      <c r="G53" s="181"/>
      <c r="H53" s="181"/>
      <c r="I53" s="181"/>
      <c r="J53" s="181"/>
      <c r="K53" s="181"/>
      <c r="L53" s="181"/>
      <c r="M53" s="1"/>
    </row>
    <row r="54" spans="1:13" ht="30" customHeight="1" thickBot="1" x14ac:dyDescent="0.3">
      <c r="A54" s="1"/>
      <c r="B54" s="183" t="s">
        <v>399</v>
      </c>
      <c r="C54" s="184"/>
      <c r="D54" s="184"/>
      <c r="E54" s="184"/>
      <c r="F54" s="184"/>
      <c r="G54" s="2"/>
      <c r="H54" s="191"/>
      <c r="I54" s="192"/>
      <c r="J54" s="141"/>
      <c r="K54" s="191"/>
      <c r="L54" s="191"/>
      <c r="M54" s="1"/>
    </row>
    <row r="55" spans="1:13" ht="7.5" customHeight="1" x14ac:dyDescent="0.25">
      <c r="A55" s="1"/>
      <c r="M55" s="1"/>
    </row>
    <row r="56" spans="1:13" x14ac:dyDescent="0.25">
      <c r="A56" s="1"/>
      <c r="B56" s="178" t="s">
        <v>122</v>
      </c>
      <c r="C56" s="179"/>
      <c r="D56" s="179"/>
      <c r="E56" s="179"/>
      <c r="F56" s="179"/>
      <c r="G56" s="179"/>
      <c r="H56" s="179"/>
      <c r="I56" s="180"/>
      <c r="J56" s="180"/>
      <c r="K56" s="180"/>
      <c r="L56" s="180"/>
      <c r="M56" s="1"/>
    </row>
    <row r="57" spans="1:13" ht="35.1" customHeight="1" thickBot="1" x14ac:dyDescent="0.3">
      <c r="A57" s="1"/>
      <c r="B57" s="181" t="s">
        <v>123</v>
      </c>
      <c r="C57" s="181"/>
      <c r="D57" s="181"/>
      <c r="E57" s="181"/>
      <c r="F57" s="181"/>
      <c r="G57" s="181"/>
      <c r="H57" s="181"/>
      <c r="I57" s="181"/>
      <c r="J57" s="181"/>
      <c r="K57" s="181"/>
      <c r="L57" s="181"/>
      <c r="M57" s="1"/>
    </row>
    <row r="58" spans="1:13" ht="30" customHeight="1" thickBot="1" x14ac:dyDescent="0.3">
      <c r="A58" s="1"/>
      <c r="B58" s="183" t="s">
        <v>124</v>
      </c>
      <c r="C58" s="184"/>
      <c r="D58" s="184"/>
      <c r="E58" s="184"/>
      <c r="F58" s="184"/>
      <c r="G58" s="2"/>
      <c r="H58" s="191"/>
      <c r="I58" s="192"/>
      <c r="J58" s="141"/>
      <c r="K58" s="191"/>
      <c r="L58" s="191"/>
      <c r="M58" s="1"/>
    </row>
    <row r="59" spans="1:13" ht="18.75" customHeight="1" x14ac:dyDescent="0.25">
      <c r="A59" s="1"/>
      <c r="B59" s="193"/>
      <c r="C59" s="193"/>
      <c r="D59" s="193"/>
      <c r="E59" s="193"/>
      <c r="F59" s="193"/>
      <c r="G59" s="193"/>
      <c r="H59" s="193"/>
      <c r="I59" s="193"/>
      <c r="J59" s="193"/>
      <c r="K59" s="193"/>
      <c r="L59" s="193"/>
      <c r="M59" s="1"/>
    </row>
    <row r="60" spans="1:13" ht="7.5" customHeight="1" x14ac:dyDescent="0.25">
      <c r="A60" s="2"/>
      <c r="B60" s="68"/>
      <c r="C60" s="68"/>
      <c r="D60" s="68"/>
      <c r="E60" s="68"/>
      <c r="F60" s="68"/>
      <c r="G60" s="68"/>
      <c r="H60" s="68"/>
      <c r="I60" s="68"/>
      <c r="J60" s="68"/>
      <c r="K60" s="68"/>
      <c r="L60" s="68"/>
      <c r="M60" s="2"/>
    </row>
    <row r="61" spans="1:13" ht="18.75" customHeight="1" x14ac:dyDescent="0.35">
      <c r="A61" s="1"/>
      <c r="B61" s="212" t="s">
        <v>229</v>
      </c>
      <c r="C61" s="213"/>
      <c r="D61" s="213"/>
      <c r="E61" s="213"/>
      <c r="F61" s="213"/>
      <c r="G61" s="213"/>
      <c r="H61" s="213"/>
      <c r="I61" s="180"/>
      <c r="J61" s="180"/>
      <c r="K61" s="180"/>
      <c r="L61" s="180"/>
      <c r="M61" s="1"/>
    </row>
    <row r="62" spans="1:13" ht="15" customHeight="1" x14ac:dyDescent="0.25">
      <c r="A62" s="1"/>
      <c r="B62" s="178" t="s">
        <v>129</v>
      </c>
      <c r="C62" s="179"/>
      <c r="D62" s="179"/>
      <c r="E62" s="179"/>
      <c r="F62" s="179"/>
      <c r="G62" s="179"/>
      <c r="H62" s="179"/>
      <c r="I62" s="180"/>
      <c r="J62" s="180"/>
      <c r="K62" s="180"/>
      <c r="L62" s="180"/>
      <c r="M62" s="1"/>
    </row>
    <row r="63" spans="1:13" ht="47.25" customHeight="1" thickBot="1" x14ac:dyDescent="0.3">
      <c r="A63" s="1"/>
      <c r="B63" s="181" t="s">
        <v>141</v>
      </c>
      <c r="C63" s="181"/>
      <c r="D63" s="181"/>
      <c r="E63" s="181"/>
      <c r="F63" s="181"/>
      <c r="G63" s="181"/>
      <c r="H63" s="181"/>
      <c r="I63" s="181"/>
      <c r="J63" s="181"/>
      <c r="K63" s="181"/>
      <c r="L63" s="181"/>
      <c r="M63" s="1"/>
    </row>
    <row r="64" spans="1:13" ht="30" customHeight="1" thickBot="1" x14ac:dyDescent="0.3">
      <c r="A64" s="1"/>
      <c r="B64" s="183" t="s">
        <v>130</v>
      </c>
      <c r="C64" s="184"/>
      <c r="D64" s="184"/>
      <c r="E64" s="184"/>
      <c r="F64" s="184"/>
      <c r="G64" s="2"/>
      <c r="H64" s="10"/>
      <c r="I64" s="10"/>
      <c r="J64" s="10"/>
      <c r="K64" s="10"/>
      <c r="L64" s="10"/>
      <c r="M64" s="1"/>
    </row>
    <row r="65" spans="1:13" ht="30" customHeight="1" thickBot="1" x14ac:dyDescent="0.3">
      <c r="A65" s="1"/>
      <c r="B65" s="183" t="s">
        <v>132</v>
      </c>
      <c r="C65" s="184"/>
      <c r="D65" s="184"/>
      <c r="E65" s="184"/>
      <c r="F65" s="184"/>
      <c r="G65" s="2"/>
      <c r="H65" s="172"/>
      <c r="I65" s="172"/>
      <c r="J65" s="172"/>
      <c r="K65" s="172"/>
      <c r="L65" s="172"/>
      <c r="M65" s="1"/>
    </row>
    <row r="66" spans="1:13" ht="30" customHeight="1" thickBot="1" x14ac:dyDescent="0.3">
      <c r="A66" s="1"/>
      <c r="B66" s="183" t="s">
        <v>133</v>
      </c>
      <c r="C66" s="184"/>
      <c r="D66" s="184"/>
      <c r="E66" s="184"/>
      <c r="F66" s="184"/>
      <c r="G66" s="2"/>
      <c r="H66" s="172"/>
      <c r="I66" s="172"/>
      <c r="J66" s="172"/>
      <c r="K66" s="172"/>
      <c r="L66" s="172"/>
      <c r="M66" s="1"/>
    </row>
    <row r="67" spans="1:13" ht="7.5" customHeight="1" x14ac:dyDescent="0.25">
      <c r="A67" s="1"/>
      <c r="B67" s="193"/>
      <c r="C67" s="193"/>
      <c r="D67" s="193"/>
      <c r="E67" s="193"/>
      <c r="F67" s="193"/>
      <c r="G67" s="193"/>
      <c r="H67" s="193"/>
      <c r="I67" s="193"/>
      <c r="J67" s="193"/>
      <c r="K67" s="193"/>
      <c r="L67" s="193"/>
      <c r="M67" s="1"/>
    </row>
    <row r="68" spans="1:13" x14ac:dyDescent="0.25">
      <c r="A68" s="1"/>
      <c r="B68" s="178" t="s">
        <v>131</v>
      </c>
      <c r="C68" s="179"/>
      <c r="D68" s="179"/>
      <c r="E68" s="179"/>
      <c r="F68" s="179"/>
      <c r="G68" s="179"/>
      <c r="H68" s="179"/>
      <c r="I68" s="180"/>
      <c r="J68" s="180"/>
      <c r="K68" s="180"/>
      <c r="L68" s="180"/>
      <c r="M68" s="1"/>
    </row>
    <row r="69" spans="1:13" ht="47.25" customHeight="1" thickBot="1" x14ac:dyDescent="0.3">
      <c r="A69" s="1"/>
      <c r="B69" s="181" t="s">
        <v>140</v>
      </c>
      <c r="C69" s="181"/>
      <c r="D69" s="181"/>
      <c r="E69" s="181"/>
      <c r="F69" s="181"/>
      <c r="G69" s="181"/>
      <c r="H69" s="181"/>
      <c r="I69" s="181"/>
      <c r="J69" s="181"/>
      <c r="K69" s="181"/>
      <c r="L69" s="181"/>
      <c r="M69" s="1"/>
    </row>
    <row r="70" spans="1:13" ht="30" customHeight="1" thickBot="1" x14ac:dyDescent="0.3">
      <c r="A70" s="1"/>
      <c r="B70" s="183" t="s">
        <v>136</v>
      </c>
      <c r="C70" s="184"/>
      <c r="D70" s="184"/>
      <c r="E70" s="184"/>
      <c r="F70" s="184"/>
      <c r="G70" s="2"/>
      <c r="H70" s="10"/>
      <c r="I70" s="10"/>
      <c r="J70" s="10"/>
      <c r="K70" s="10"/>
      <c r="L70" s="10"/>
      <c r="M70" s="1"/>
    </row>
    <row r="71" spans="1:13" ht="30" customHeight="1" thickBot="1" x14ac:dyDescent="0.3">
      <c r="A71" s="1"/>
      <c r="B71" s="183" t="s">
        <v>134</v>
      </c>
      <c r="C71" s="184"/>
      <c r="D71" s="184"/>
      <c r="E71" s="184"/>
      <c r="F71" s="184"/>
      <c r="G71" s="2"/>
      <c r="H71" s="172"/>
      <c r="I71" s="172"/>
      <c r="J71" s="172"/>
      <c r="K71" s="172"/>
      <c r="L71" s="172"/>
      <c r="M71" s="1"/>
    </row>
    <row r="72" spans="1:13" ht="30" customHeight="1" thickBot="1" x14ac:dyDescent="0.3">
      <c r="A72" s="1"/>
      <c r="B72" s="183" t="s">
        <v>135</v>
      </c>
      <c r="C72" s="184"/>
      <c r="D72" s="184"/>
      <c r="E72" s="184"/>
      <c r="F72" s="184"/>
      <c r="G72" s="2"/>
      <c r="H72" s="172"/>
      <c r="I72" s="172"/>
      <c r="J72" s="172"/>
      <c r="K72" s="172"/>
      <c r="L72" s="172"/>
      <c r="M72" s="1"/>
    </row>
    <row r="73" spans="1:13" ht="7.5" customHeight="1" x14ac:dyDescent="0.25">
      <c r="A73" s="1"/>
      <c r="B73" s="193"/>
      <c r="C73" s="193"/>
      <c r="D73" s="193"/>
      <c r="E73" s="193"/>
      <c r="F73" s="193"/>
      <c r="G73" s="193"/>
      <c r="H73" s="193"/>
      <c r="I73" s="193"/>
      <c r="J73" s="193"/>
      <c r="K73" s="193"/>
      <c r="L73" s="193"/>
      <c r="M73" s="1"/>
    </row>
    <row r="74" spans="1:13" ht="15" customHeight="1" x14ac:dyDescent="0.25">
      <c r="A74" s="1"/>
      <c r="B74" s="178" t="s">
        <v>137</v>
      </c>
      <c r="C74" s="179"/>
      <c r="D74" s="179"/>
      <c r="E74" s="179"/>
      <c r="F74" s="179"/>
      <c r="G74" s="179"/>
      <c r="H74" s="179"/>
      <c r="I74" s="180"/>
      <c r="J74" s="180"/>
      <c r="K74" s="180"/>
      <c r="L74" s="180"/>
      <c r="M74" s="1"/>
    </row>
    <row r="75" spans="1:13" ht="47.25" customHeight="1" thickBot="1" x14ac:dyDescent="0.3">
      <c r="A75" s="1"/>
      <c r="B75" s="181" t="s">
        <v>142</v>
      </c>
      <c r="C75" s="181"/>
      <c r="D75" s="181"/>
      <c r="E75" s="181"/>
      <c r="F75" s="181"/>
      <c r="G75" s="181"/>
      <c r="H75" s="181"/>
      <c r="I75" s="181"/>
      <c r="J75" s="181"/>
      <c r="K75" s="181"/>
      <c r="L75" s="181"/>
      <c r="M75" s="1"/>
    </row>
    <row r="76" spans="1:13" ht="30" customHeight="1" thickBot="1" x14ac:dyDescent="0.3">
      <c r="A76" s="1"/>
      <c r="B76" s="183" t="s">
        <v>138</v>
      </c>
      <c r="C76" s="184"/>
      <c r="D76" s="184"/>
      <c r="E76" s="184"/>
      <c r="F76" s="184"/>
      <c r="G76" s="2"/>
      <c r="H76" s="10"/>
      <c r="I76" s="10"/>
      <c r="J76" s="10"/>
      <c r="K76" s="10"/>
      <c r="L76" s="10"/>
      <c r="M76" s="1"/>
    </row>
    <row r="77" spans="1:13" ht="30" customHeight="1" thickBot="1" x14ac:dyDescent="0.3">
      <c r="A77" s="1"/>
      <c r="B77" s="183" t="s">
        <v>134</v>
      </c>
      <c r="C77" s="184"/>
      <c r="D77" s="184"/>
      <c r="E77" s="184"/>
      <c r="F77" s="184"/>
      <c r="G77" s="2"/>
      <c r="H77" s="172"/>
      <c r="I77" s="172"/>
      <c r="J77" s="172"/>
      <c r="K77" s="172"/>
      <c r="L77" s="172"/>
      <c r="M77" s="1"/>
    </row>
    <row r="78" spans="1:13" ht="30" customHeight="1" thickBot="1" x14ac:dyDescent="0.3">
      <c r="A78" s="1"/>
      <c r="B78" s="183" t="s">
        <v>135</v>
      </c>
      <c r="C78" s="184"/>
      <c r="D78" s="184"/>
      <c r="E78" s="184"/>
      <c r="F78" s="184"/>
      <c r="G78" s="2"/>
      <c r="H78" s="69" t="s">
        <v>139</v>
      </c>
      <c r="I78" s="69" t="s">
        <v>139</v>
      </c>
      <c r="J78" s="69" t="s">
        <v>139</v>
      </c>
      <c r="K78" s="172"/>
      <c r="L78" s="172"/>
      <c r="M78" s="1"/>
    </row>
    <row r="79" spans="1:13" ht="7.5" customHeight="1" x14ac:dyDescent="0.25">
      <c r="A79" s="1"/>
      <c r="B79" s="193"/>
      <c r="C79" s="193"/>
      <c r="D79" s="193"/>
      <c r="E79" s="193"/>
      <c r="F79" s="193"/>
      <c r="G79" s="193"/>
      <c r="H79" s="193"/>
      <c r="I79" s="193"/>
      <c r="J79" s="193"/>
      <c r="K79" s="193"/>
      <c r="L79" s="193"/>
      <c r="M79" s="1"/>
    </row>
    <row r="80" spans="1:13" ht="15" customHeight="1" x14ac:dyDescent="0.25">
      <c r="A80" s="1"/>
      <c r="B80" s="178" t="s">
        <v>356</v>
      </c>
      <c r="C80" s="179"/>
      <c r="D80" s="179"/>
      <c r="E80" s="179"/>
      <c r="F80" s="179"/>
      <c r="G80" s="179"/>
      <c r="H80" s="179"/>
      <c r="I80" s="180"/>
      <c r="J80" s="180"/>
      <c r="K80" s="180"/>
      <c r="L80" s="180"/>
      <c r="M80" s="1"/>
    </row>
    <row r="81" spans="1:13" x14ac:dyDescent="0.25">
      <c r="A81" s="1"/>
      <c r="B81" s="181" t="s">
        <v>371</v>
      </c>
      <c r="C81" s="181"/>
      <c r="D81" s="181"/>
      <c r="E81" s="181"/>
      <c r="F81" s="181"/>
      <c r="G81" s="181"/>
      <c r="H81" s="181"/>
      <c r="I81" s="181"/>
      <c r="J81" s="181"/>
      <c r="K81" s="181"/>
      <c r="L81" s="181"/>
      <c r="M81" s="1"/>
    </row>
    <row r="82" spans="1:13" ht="15.75" thickBot="1" x14ac:dyDescent="0.3">
      <c r="A82" s="1"/>
      <c r="B82" s="182"/>
      <c r="C82" s="182"/>
      <c r="D82" s="182"/>
      <c r="E82" s="182"/>
      <c r="F82" s="182"/>
      <c r="G82" s="182"/>
      <c r="H82" s="182"/>
      <c r="I82" s="182"/>
      <c r="J82" s="182"/>
      <c r="K82" s="182"/>
      <c r="L82" s="182"/>
      <c r="M82" s="1"/>
    </row>
    <row r="83" spans="1:13" ht="30" customHeight="1" thickBot="1" x14ac:dyDescent="0.3">
      <c r="A83" s="1"/>
      <c r="B83" s="183" t="s">
        <v>355</v>
      </c>
      <c r="C83" s="184"/>
      <c r="D83" s="184"/>
      <c r="E83" s="184"/>
      <c r="F83" s="184"/>
      <c r="G83" s="2"/>
      <c r="H83" s="10"/>
      <c r="I83" s="10"/>
      <c r="J83" s="10"/>
      <c r="K83" s="10"/>
      <c r="L83" s="10"/>
      <c r="M83" s="1"/>
    </row>
    <row r="84" spans="1:13" ht="30" customHeight="1" thickBot="1" x14ac:dyDescent="0.3">
      <c r="A84" s="1"/>
      <c r="B84" s="183" t="s">
        <v>368</v>
      </c>
      <c r="C84" s="184"/>
      <c r="D84" s="184"/>
      <c r="E84" s="184"/>
      <c r="F84" s="184"/>
      <c r="G84" s="2"/>
      <c r="H84" s="141"/>
      <c r="I84" s="141"/>
      <c r="J84" s="141"/>
      <c r="K84" s="141"/>
      <c r="L84" s="141"/>
      <c r="M84" s="1"/>
    </row>
    <row r="85" spans="1:13" ht="5.0999999999999996" customHeight="1" x14ac:dyDescent="0.25">
      <c r="A85" s="1"/>
      <c r="B85" s="2"/>
      <c r="C85" s="2"/>
      <c r="D85" s="2"/>
      <c r="E85" s="2"/>
      <c r="F85" s="2"/>
      <c r="G85" s="2"/>
      <c r="H85" s="2"/>
      <c r="I85" s="2"/>
      <c r="J85" s="2"/>
      <c r="K85" s="2"/>
      <c r="L85" s="2"/>
      <c r="M85" s="1"/>
    </row>
    <row r="86" spans="1:13" ht="5.0999999999999996" customHeight="1" x14ac:dyDescent="0.25">
      <c r="A86" s="1"/>
      <c r="B86" s="1"/>
      <c r="C86" s="1"/>
      <c r="D86" s="1"/>
      <c r="E86" s="1"/>
      <c r="F86" s="1"/>
      <c r="G86" s="1"/>
      <c r="H86" s="1"/>
      <c r="I86" s="1"/>
      <c r="J86" s="1"/>
      <c r="K86" s="1"/>
      <c r="L86" s="1"/>
      <c r="M86" s="1"/>
    </row>
  </sheetData>
  <mergeCells count="96">
    <mergeCell ref="K46:L46"/>
    <mergeCell ref="H42:I42"/>
    <mergeCell ref="K42:L42"/>
    <mergeCell ref="H50:I50"/>
    <mergeCell ref="K50:L50"/>
    <mergeCell ref="B45:L45"/>
    <mergeCell ref="B42:F42"/>
    <mergeCell ref="B46:F46"/>
    <mergeCell ref="B48:L48"/>
    <mergeCell ref="B49:L49"/>
    <mergeCell ref="B44:L44"/>
    <mergeCell ref="H46:I46"/>
    <mergeCell ref="B58:F58"/>
    <mergeCell ref="B52:L52"/>
    <mergeCell ref="B53:L53"/>
    <mergeCell ref="B54:F54"/>
    <mergeCell ref="B50:F50"/>
    <mergeCell ref="B41:L41"/>
    <mergeCell ref="B21:L21"/>
    <mergeCell ref="B22:L22"/>
    <mergeCell ref="B32:L32"/>
    <mergeCell ref="B33:L34"/>
    <mergeCell ref="B35:L35"/>
    <mergeCell ref="B36:L36"/>
    <mergeCell ref="B37:L37"/>
    <mergeCell ref="H30:L30"/>
    <mergeCell ref="J31:L31"/>
    <mergeCell ref="H31:I31"/>
    <mergeCell ref="B29:F29"/>
    <mergeCell ref="B30:F30"/>
    <mergeCell ref="B31:F31"/>
    <mergeCell ref="B9:L9"/>
    <mergeCell ref="B10:L10"/>
    <mergeCell ref="B11:L11"/>
    <mergeCell ref="B12:L12"/>
    <mergeCell ref="B40:L40"/>
    <mergeCell ref="B17:L17"/>
    <mergeCell ref="B18:L18"/>
    <mergeCell ref="B19:L20"/>
    <mergeCell ref="B14:F14"/>
    <mergeCell ref="G14:J14"/>
    <mergeCell ref="K14:L14"/>
    <mergeCell ref="I13:L13"/>
    <mergeCell ref="G13:H13"/>
    <mergeCell ref="B13:F13"/>
    <mergeCell ref="K15:L15"/>
    <mergeCell ref="G15:J15"/>
    <mergeCell ref="B15:F15"/>
    <mergeCell ref="B25:L25"/>
    <mergeCell ref="B26:L27"/>
    <mergeCell ref="B28:F28"/>
    <mergeCell ref="H28:L28"/>
    <mergeCell ref="J24:L24"/>
    <mergeCell ref="B24:E24"/>
    <mergeCell ref="F24:I24"/>
    <mergeCell ref="B77:F77"/>
    <mergeCell ref="B75:L75"/>
    <mergeCell ref="B66:F66"/>
    <mergeCell ref="B70:F70"/>
    <mergeCell ref="B71:F71"/>
    <mergeCell ref="B72:F72"/>
    <mergeCell ref="B67:L67"/>
    <mergeCell ref="B68:L68"/>
    <mergeCell ref="B69:L69"/>
    <mergeCell ref="P16:V21"/>
    <mergeCell ref="P15:V15"/>
    <mergeCell ref="P9:V14"/>
    <mergeCell ref="P22:V28"/>
    <mergeCell ref="B76:F76"/>
    <mergeCell ref="B59:L59"/>
    <mergeCell ref="B62:L62"/>
    <mergeCell ref="B63:L63"/>
    <mergeCell ref="B64:F64"/>
    <mergeCell ref="B65:F65"/>
    <mergeCell ref="B61:L61"/>
    <mergeCell ref="B39:L39"/>
    <mergeCell ref="B23:E23"/>
    <mergeCell ref="F23:I23"/>
    <mergeCell ref="J23:L23"/>
    <mergeCell ref="H29:L29"/>
    <mergeCell ref="B80:L80"/>
    <mergeCell ref="B81:L82"/>
    <mergeCell ref="B83:F83"/>
    <mergeCell ref="B84:F84"/>
    <mergeCell ref="P29:V29"/>
    <mergeCell ref="P30:V31"/>
    <mergeCell ref="H54:I54"/>
    <mergeCell ref="K54:L54"/>
    <mergeCell ref="H58:I58"/>
    <mergeCell ref="K58:L58"/>
    <mergeCell ref="B56:L56"/>
    <mergeCell ref="B57:L57"/>
    <mergeCell ref="B78:F78"/>
    <mergeCell ref="B79:L79"/>
    <mergeCell ref="B73:L73"/>
    <mergeCell ref="B74:L7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1</xdr:col>
                    <xdr:colOff>47625</xdr:colOff>
                    <xdr:row>34</xdr:row>
                    <xdr:rowOff>47625</xdr:rowOff>
                  </from>
                  <to>
                    <xdr:col>9</xdr:col>
                    <xdr:colOff>104775</xdr:colOff>
                    <xdr:row>34</xdr:row>
                    <xdr:rowOff>266700</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xdr:col>
                    <xdr:colOff>47625</xdr:colOff>
                    <xdr:row>35</xdr:row>
                    <xdr:rowOff>66675</xdr:rowOff>
                  </from>
                  <to>
                    <xdr:col>5</xdr:col>
                    <xdr:colOff>542925</xdr:colOff>
                    <xdr:row>35</xdr:row>
                    <xdr:rowOff>266700</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1</xdr:col>
                    <xdr:colOff>47625</xdr:colOff>
                    <xdr:row>36</xdr:row>
                    <xdr:rowOff>66675</xdr:rowOff>
                  </from>
                  <to>
                    <xdr:col>5</xdr:col>
                    <xdr:colOff>542925</xdr:colOff>
                    <xdr:row>36</xdr:row>
                    <xdr:rowOff>266700</xdr:rowOff>
                  </to>
                </anchor>
              </controlPr>
            </control>
          </mc:Choice>
        </mc:AlternateContent>
        <mc:AlternateContent xmlns:mc="http://schemas.openxmlformats.org/markup-compatibility/2006">
          <mc:Choice Requires="x14">
            <control shapeId="5151" r:id="rId7" name="Check Box 31">
              <controlPr defaultSize="0" autoFill="0" autoLine="0" autoPict="0">
                <anchor moveWithCells="1">
                  <from>
                    <xdr:col>7</xdr:col>
                    <xdr:colOff>76200</xdr:colOff>
                    <xdr:row>63</xdr:row>
                    <xdr:rowOff>0</xdr:rowOff>
                  </from>
                  <to>
                    <xdr:col>7</xdr:col>
                    <xdr:colOff>676275</xdr:colOff>
                    <xdr:row>63</xdr:row>
                    <xdr:rowOff>342900</xdr:rowOff>
                  </to>
                </anchor>
              </controlPr>
            </control>
          </mc:Choice>
        </mc:AlternateContent>
        <mc:AlternateContent xmlns:mc="http://schemas.openxmlformats.org/markup-compatibility/2006">
          <mc:Choice Requires="x14">
            <control shapeId="5152" r:id="rId8" name="Check Box 32">
              <controlPr defaultSize="0" autoFill="0" autoLine="0" autoPict="0">
                <anchor moveWithCells="1">
                  <from>
                    <xdr:col>8</xdr:col>
                    <xdr:colOff>142875</xdr:colOff>
                    <xdr:row>63</xdr:row>
                    <xdr:rowOff>19050</xdr:rowOff>
                  </from>
                  <to>
                    <xdr:col>8</xdr:col>
                    <xdr:colOff>628650</xdr:colOff>
                    <xdr:row>63</xdr:row>
                    <xdr:rowOff>361950</xdr:rowOff>
                  </to>
                </anchor>
              </controlPr>
            </control>
          </mc:Choice>
        </mc:AlternateContent>
        <mc:AlternateContent xmlns:mc="http://schemas.openxmlformats.org/markup-compatibility/2006">
          <mc:Choice Requires="x14">
            <control shapeId="5154" r:id="rId9" name="Check Box 34">
              <controlPr defaultSize="0" autoFill="0" autoLine="0" autoPict="0">
                <anchor moveWithCells="1">
                  <from>
                    <xdr:col>11</xdr:col>
                    <xdr:colOff>85725</xdr:colOff>
                    <xdr:row>63</xdr:row>
                    <xdr:rowOff>57150</xdr:rowOff>
                  </from>
                  <to>
                    <xdr:col>11</xdr:col>
                    <xdr:colOff>704850</xdr:colOff>
                    <xdr:row>63</xdr:row>
                    <xdr:rowOff>323850</xdr:rowOff>
                  </to>
                </anchor>
              </controlPr>
            </control>
          </mc:Choice>
        </mc:AlternateContent>
        <mc:AlternateContent xmlns:mc="http://schemas.openxmlformats.org/markup-compatibility/2006">
          <mc:Choice Requires="x14">
            <control shapeId="5156" r:id="rId10" name="Check Box 36">
              <controlPr defaultSize="0" autoFill="0" autoLine="0" autoPict="0">
                <anchor moveWithCells="1">
                  <from>
                    <xdr:col>9</xdr:col>
                    <xdr:colOff>142875</xdr:colOff>
                    <xdr:row>63</xdr:row>
                    <xdr:rowOff>19050</xdr:rowOff>
                  </from>
                  <to>
                    <xdr:col>9</xdr:col>
                    <xdr:colOff>628650</xdr:colOff>
                    <xdr:row>63</xdr:row>
                    <xdr:rowOff>361950</xdr:rowOff>
                  </to>
                </anchor>
              </controlPr>
            </control>
          </mc:Choice>
        </mc:AlternateContent>
        <mc:AlternateContent xmlns:mc="http://schemas.openxmlformats.org/markup-compatibility/2006">
          <mc:Choice Requires="x14">
            <control shapeId="5157" r:id="rId11" name="Check Box 37">
              <controlPr defaultSize="0" autoFill="0" autoLine="0" autoPict="0">
                <anchor moveWithCells="1">
                  <from>
                    <xdr:col>10</xdr:col>
                    <xdr:colOff>142875</xdr:colOff>
                    <xdr:row>63</xdr:row>
                    <xdr:rowOff>28575</xdr:rowOff>
                  </from>
                  <to>
                    <xdr:col>10</xdr:col>
                    <xdr:colOff>571500</xdr:colOff>
                    <xdr:row>63</xdr:row>
                    <xdr:rowOff>342900</xdr:rowOff>
                  </to>
                </anchor>
              </controlPr>
            </control>
          </mc:Choice>
        </mc:AlternateContent>
        <mc:AlternateContent xmlns:mc="http://schemas.openxmlformats.org/markup-compatibility/2006">
          <mc:Choice Requires="x14">
            <control shapeId="5158" r:id="rId12" name="Check Box 38">
              <controlPr defaultSize="0" autoFill="0" autoLine="0" autoPict="0">
                <anchor moveWithCells="1">
                  <from>
                    <xdr:col>7</xdr:col>
                    <xdr:colOff>76200</xdr:colOff>
                    <xdr:row>69</xdr:row>
                    <xdr:rowOff>0</xdr:rowOff>
                  </from>
                  <to>
                    <xdr:col>7</xdr:col>
                    <xdr:colOff>676275</xdr:colOff>
                    <xdr:row>69</xdr:row>
                    <xdr:rowOff>342900</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from>
                    <xdr:col>8</xdr:col>
                    <xdr:colOff>142875</xdr:colOff>
                    <xdr:row>69</xdr:row>
                    <xdr:rowOff>19050</xdr:rowOff>
                  </from>
                  <to>
                    <xdr:col>8</xdr:col>
                    <xdr:colOff>628650</xdr:colOff>
                    <xdr:row>69</xdr:row>
                    <xdr:rowOff>361950</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from>
                    <xdr:col>11</xdr:col>
                    <xdr:colOff>85725</xdr:colOff>
                    <xdr:row>69</xdr:row>
                    <xdr:rowOff>57150</xdr:rowOff>
                  </from>
                  <to>
                    <xdr:col>11</xdr:col>
                    <xdr:colOff>704850</xdr:colOff>
                    <xdr:row>69</xdr:row>
                    <xdr:rowOff>323850</xdr:rowOff>
                  </to>
                </anchor>
              </controlPr>
            </control>
          </mc:Choice>
        </mc:AlternateContent>
        <mc:AlternateContent xmlns:mc="http://schemas.openxmlformats.org/markup-compatibility/2006">
          <mc:Choice Requires="x14">
            <control shapeId="5161" r:id="rId15" name="Check Box 41">
              <controlPr defaultSize="0" autoFill="0" autoLine="0" autoPict="0">
                <anchor moveWithCells="1">
                  <from>
                    <xdr:col>9</xdr:col>
                    <xdr:colOff>142875</xdr:colOff>
                    <xdr:row>69</xdr:row>
                    <xdr:rowOff>19050</xdr:rowOff>
                  </from>
                  <to>
                    <xdr:col>9</xdr:col>
                    <xdr:colOff>628650</xdr:colOff>
                    <xdr:row>69</xdr:row>
                    <xdr:rowOff>361950</xdr:rowOff>
                  </to>
                </anchor>
              </controlPr>
            </control>
          </mc:Choice>
        </mc:AlternateContent>
        <mc:AlternateContent xmlns:mc="http://schemas.openxmlformats.org/markup-compatibility/2006">
          <mc:Choice Requires="x14">
            <control shapeId="5162" r:id="rId16" name="Check Box 42">
              <controlPr defaultSize="0" autoFill="0" autoLine="0" autoPict="0">
                <anchor moveWithCells="1">
                  <from>
                    <xdr:col>10</xdr:col>
                    <xdr:colOff>142875</xdr:colOff>
                    <xdr:row>69</xdr:row>
                    <xdr:rowOff>28575</xdr:rowOff>
                  </from>
                  <to>
                    <xdr:col>10</xdr:col>
                    <xdr:colOff>571500</xdr:colOff>
                    <xdr:row>69</xdr:row>
                    <xdr:rowOff>342900</xdr:rowOff>
                  </to>
                </anchor>
              </controlPr>
            </control>
          </mc:Choice>
        </mc:AlternateContent>
        <mc:AlternateContent xmlns:mc="http://schemas.openxmlformats.org/markup-compatibility/2006">
          <mc:Choice Requires="x14">
            <control shapeId="5170" r:id="rId17" name="Check Box 50">
              <controlPr defaultSize="0" autoFill="0" autoLine="0" autoPict="0">
                <anchor moveWithCells="1">
                  <from>
                    <xdr:col>11</xdr:col>
                    <xdr:colOff>85725</xdr:colOff>
                    <xdr:row>75</xdr:row>
                    <xdr:rowOff>57150</xdr:rowOff>
                  </from>
                  <to>
                    <xdr:col>11</xdr:col>
                    <xdr:colOff>704850</xdr:colOff>
                    <xdr:row>75</xdr:row>
                    <xdr:rowOff>323850</xdr:rowOff>
                  </to>
                </anchor>
              </controlPr>
            </control>
          </mc:Choice>
        </mc:AlternateContent>
        <mc:AlternateContent xmlns:mc="http://schemas.openxmlformats.org/markup-compatibility/2006">
          <mc:Choice Requires="x14">
            <control shapeId="5173" r:id="rId18" name="Check Box 53">
              <controlPr defaultSize="0" autoFill="0" autoLine="0" autoPict="0">
                <anchor moveWithCells="1">
                  <from>
                    <xdr:col>7</xdr:col>
                    <xdr:colOff>76200</xdr:colOff>
                    <xdr:row>75</xdr:row>
                    <xdr:rowOff>0</xdr:rowOff>
                  </from>
                  <to>
                    <xdr:col>7</xdr:col>
                    <xdr:colOff>676275</xdr:colOff>
                    <xdr:row>75</xdr:row>
                    <xdr:rowOff>342900</xdr:rowOff>
                  </to>
                </anchor>
              </controlPr>
            </control>
          </mc:Choice>
        </mc:AlternateContent>
        <mc:AlternateContent xmlns:mc="http://schemas.openxmlformats.org/markup-compatibility/2006">
          <mc:Choice Requires="x14">
            <control shapeId="5174" r:id="rId19" name="Check Box 54">
              <controlPr defaultSize="0" autoFill="0" autoLine="0" autoPict="0">
                <anchor moveWithCells="1">
                  <from>
                    <xdr:col>8</xdr:col>
                    <xdr:colOff>161925</xdr:colOff>
                    <xdr:row>75</xdr:row>
                    <xdr:rowOff>38100</xdr:rowOff>
                  </from>
                  <to>
                    <xdr:col>8</xdr:col>
                    <xdr:colOff>600075</xdr:colOff>
                    <xdr:row>75</xdr:row>
                    <xdr:rowOff>304800</xdr:rowOff>
                  </to>
                </anchor>
              </controlPr>
            </control>
          </mc:Choice>
        </mc:AlternateContent>
        <mc:AlternateContent xmlns:mc="http://schemas.openxmlformats.org/markup-compatibility/2006">
          <mc:Choice Requires="x14">
            <control shapeId="5177" r:id="rId20" name="Check Box 57">
              <controlPr defaultSize="0" autoFill="0" autoLine="0" autoPict="0">
                <anchor moveWithCells="1">
                  <from>
                    <xdr:col>9</xdr:col>
                    <xdr:colOff>114300</xdr:colOff>
                    <xdr:row>75</xdr:row>
                    <xdr:rowOff>9525</xdr:rowOff>
                  </from>
                  <to>
                    <xdr:col>9</xdr:col>
                    <xdr:colOff>552450</xdr:colOff>
                    <xdr:row>75</xdr:row>
                    <xdr:rowOff>361950</xdr:rowOff>
                  </to>
                </anchor>
              </controlPr>
            </control>
          </mc:Choice>
        </mc:AlternateContent>
        <mc:AlternateContent xmlns:mc="http://schemas.openxmlformats.org/markup-compatibility/2006">
          <mc:Choice Requires="x14">
            <control shapeId="5178" r:id="rId21" name="Check Box 58">
              <controlPr defaultSize="0" autoFill="0" autoLine="0" autoPict="0">
                <anchor moveWithCells="1">
                  <from>
                    <xdr:col>10</xdr:col>
                    <xdr:colOff>114300</xdr:colOff>
                    <xdr:row>75</xdr:row>
                    <xdr:rowOff>0</xdr:rowOff>
                  </from>
                  <to>
                    <xdr:col>10</xdr:col>
                    <xdr:colOff>638175</xdr:colOff>
                    <xdr:row>75</xdr:row>
                    <xdr:rowOff>352425</xdr:rowOff>
                  </to>
                </anchor>
              </controlPr>
            </control>
          </mc:Choice>
        </mc:AlternateContent>
        <mc:AlternateContent xmlns:mc="http://schemas.openxmlformats.org/markup-compatibility/2006">
          <mc:Choice Requires="x14">
            <control shapeId="5179" r:id="rId22" name="Check Box 59">
              <controlPr defaultSize="0" autoFill="0" autoLine="0" autoPict="0">
                <anchor moveWithCells="1">
                  <from>
                    <xdr:col>7</xdr:col>
                    <xdr:colOff>76200</xdr:colOff>
                    <xdr:row>82</xdr:row>
                    <xdr:rowOff>0</xdr:rowOff>
                  </from>
                  <to>
                    <xdr:col>7</xdr:col>
                    <xdr:colOff>676275</xdr:colOff>
                    <xdr:row>82</xdr:row>
                    <xdr:rowOff>342900</xdr:rowOff>
                  </to>
                </anchor>
              </controlPr>
            </control>
          </mc:Choice>
        </mc:AlternateContent>
        <mc:AlternateContent xmlns:mc="http://schemas.openxmlformats.org/markup-compatibility/2006">
          <mc:Choice Requires="x14">
            <control shapeId="5180" r:id="rId23" name="Check Box 60">
              <controlPr defaultSize="0" autoFill="0" autoLine="0" autoPict="0">
                <anchor moveWithCells="1">
                  <from>
                    <xdr:col>8</xdr:col>
                    <xdr:colOff>142875</xdr:colOff>
                    <xdr:row>82</xdr:row>
                    <xdr:rowOff>19050</xdr:rowOff>
                  </from>
                  <to>
                    <xdr:col>8</xdr:col>
                    <xdr:colOff>628650</xdr:colOff>
                    <xdr:row>82</xdr:row>
                    <xdr:rowOff>361950</xdr:rowOff>
                  </to>
                </anchor>
              </controlPr>
            </control>
          </mc:Choice>
        </mc:AlternateContent>
        <mc:AlternateContent xmlns:mc="http://schemas.openxmlformats.org/markup-compatibility/2006">
          <mc:Choice Requires="x14">
            <control shapeId="5181" r:id="rId24" name="Check Box 61">
              <controlPr defaultSize="0" autoFill="0" autoLine="0" autoPict="0">
                <anchor moveWithCells="1">
                  <from>
                    <xdr:col>11</xdr:col>
                    <xdr:colOff>85725</xdr:colOff>
                    <xdr:row>82</xdr:row>
                    <xdr:rowOff>57150</xdr:rowOff>
                  </from>
                  <to>
                    <xdr:col>11</xdr:col>
                    <xdr:colOff>704850</xdr:colOff>
                    <xdr:row>82</xdr:row>
                    <xdr:rowOff>323850</xdr:rowOff>
                  </to>
                </anchor>
              </controlPr>
            </control>
          </mc:Choice>
        </mc:AlternateContent>
        <mc:AlternateContent xmlns:mc="http://schemas.openxmlformats.org/markup-compatibility/2006">
          <mc:Choice Requires="x14">
            <control shapeId="5182" r:id="rId25" name="Check Box 62">
              <controlPr defaultSize="0" autoFill="0" autoLine="0" autoPict="0">
                <anchor moveWithCells="1">
                  <from>
                    <xdr:col>9</xdr:col>
                    <xdr:colOff>142875</xdr:colOff>
                    <xdr:row>82</xdr:row>
                    <xdr:rowOff>19050</xdr:rowOff>
                  </from>
                  <to>
                    <xdr:col>9</xdr:col>
                    <xdr:colOff>628650</xdr:colOff>
                    <xdr:row>82</xdr:row>
                    <xdr:rowOff>361950</xdr:rowOff>
                  </to>
                </anchor>
              </controlPr>
            </control>
          </mc:Choice>
        </mc:AlternateContent>
        <mc:AlternateContent xmlns:mc="http://schemas.openxmlformats.org/markup-compatibility/2006">
          <mc:Choice Requires="x14">
            <control shapeId="5183" r:id="rId26" name="Check Box 63">
              <controlPr defaultSize="0" autoFill="0" autoLine="0" autoPict="0">
                <anchor moveWithCells="1">
                  <from>
                    <xdr:col>10</xdr:col>
                    <xdr:colOff>142875</xdr:colOff>
                    <xdr:row>82</xdr:row>
                    <xdr:rowOff>28575</xdr:rowOff>
                  </from>
                  <to>
                    <xdr:col>10</xdr:col>
                    <xdr:colOff>571500</xdr:colOff>
                    <xdr:row>82</xdr:row>
                    <xdr:rowOff>342900</xdr:rowOff>
                  </to>
                </anchor>
              </controlPr>
            </control>
          </mc:Choice>
        </mc:AlternateContent>
        <mc:AlternateContent xmlns:mc="http://schemas.openxmlformats.org/markup-compatibility/2006">
          <mc:Choice Requires="x14">
            <control shapeId="5121" r:id="rId27" name="Check Box 1">
              <controlPr defaultSize="0" autoFill="0" autoLine="0" autoPict="0">
                <anchor moveWithCells="1">
                  <from>
                    <xdr:col>1</xdr:col>
                    <xdr:colOff>47625</xdr:colOff>
                    <xdr:row>27</xdr:row>
                    <xdr:rowOff>66675</xdr:rowOff>
                  </from>
                  <to>
                    <xdr:col>5</xdr:col>
                    <xdr:colOff>542925</xdr:colOff>
                    <xdr:row>27</xdr:row>
                    <xdr:rowOff>266700</xdr:rowOff>
                  </to>
                </anchor>
              </controlPr>
            </control>
          </mc:Choice>
        </mc:AlternateContent>
        <mc:AlternateContent xmlns:mc="http://schemas.openxmlformats.org/markup-compatibility/2006">
          <mc:Choice Requires="x14">
            <control shapeId="5122" r:id="rId28" name="Check Box 2">
              <controlPr defaultSize="0" autoFill="0" autoLine="0" autoPict="0">
                <anchor moveWithCells="1">
                  <from>
                    <xdr:col>7</xdr:col>
                    <xdr:colOff>47625</xdr:colOff>
                    <xdr:row>27</xdr:row>
                    <xdr:rowOff>66675</xdr:rowOff>
                  </from>
                  <to>
                    <xdr:col>11</xdr:col>
                    <xdr:colOff>485775</xdr:colOff>
                    <xdr:row>27</xdr:row>
                    <xdr:rowOff>266700</xdr:rowOff>
                  </to>
                </anchor>
              </controlPr>
            </control>
          </mc:Choice>
        </mc:AlternateContent>
        <mc:AlternateContent xmlns:mc="http://schemas.openxmlformats.org/markup-compatibility/2006">
          <mc:Choice Requires="x14">
            <control shapeId="5123" r:id="rId29" name="Check Box 3">
              <controlPr defaultSize="0" autoFill="0" autoLine="0" autoPict="0">
                <anchor moveWithCells="1">
                  <from>
                    <xdr:col>1</xdr:col>
                    <xdr:colOff>47625</xdr:colOff>
                    <xdr:row>28</xdr:row>
                    <xdr:rowOff>66675</xdr:rowOff>
                  </from>
                  <to>
                    <xdr:col>5</xdr:col>
                    <xdr:colOff>542925</xdr:colOff>
                    <xdr:row>28</xdr:row>
                    <xdr:rowOff>266700</xdr:rowOff>
                  </to>
                </anchor>
              </controlPr>
            </control>
          </mc:Choice>
        </mc:AlternateContent>
        <mc:AlternateContent xmlns:mc="http://schemas.openxmlformats.org/markup-compatibility/2006">
          <mc:Choice Requires="x14">
            <control shapeId="5124" r:id="rId30" name="Check Box 4">
              <controlPr defaultSize="0" autoFill="0" autoLine="0" autoPict="0">
                <anchor moveWithCells="1">
                  <from>
                    <xdr:col>1</xdr:col>
                    <xdr:colOff>47625</xdr:colOff>
                    <xdr:row>29</xdr:row>
                    <xdr:rowOff>66675</xdr:rowOff>
                  </from>
                  <to>
                    <xdr:col>5</xdr:col>
                    <xdr:colOff>542925</xdr:colOff>
                    <xdr:row>29</xdr:row>
                    <xdr:rowOff>266700</xdr:rowOff>
                  </to>
                </anchor>
              </controlPr>
            </control>
          </mc:Choice>
        </mc:AlternateContent>
        <mc:AlternateContent xmlns:mc="http://schemas.openxmlformats.org/markup-compatibility/2006">
          <mc:Choice Requires="x14">
            <control shapeId="5125" r:id="rId31" name="Check Box 5">
              <controlPr defaultSize="0" autoFill="0" autoLine="0" autoPict="0">
                <anchor moveWithCells="1">
                  <from>
                    <xdr:col>1</xdr:col>
                    <xdr:colOff>47625</xdr:colOff>
                    <xdr:row>30</xdr:row>
                    <xdr:rowOff>66675</xdr:rowOff>
                  </from>
                  <to>
                    <xdr:col>5</xdr:col>
                    <xdr:colOff>542925</xdr:colOff>
                    <xdr:row>30</xdr:row>
                    <xdr:rowOff>266700</xdr:rowOff>
                  </to>
                </anchor>
              </controlPr>
            </control>
          </mc:Choice>
        </mc:AlternateContent>
        <mc:AlternateContent xmlns:mc="http://schemas.openxmlformats.org/markup-compatibility/2006">
          <mc:Choice Requires="x14">
            <control shapeId="5126" r:id="rId32" name="Check Box 6">
              <controlPr defaultSize="0" autoFill="0" autoLine="0" autoPict="0">
                <anchor moveWithCells="1">
                  <from>
                    <xdr:col>7</xdr:col>
                    <xdr:colOff>47625</xdr:colOff>
                    <xdr:row>28</xdr:row>
                    <xdr:rowOff>66675</xdr:rowOff>
                  </from>
                  <to>
                    <xdr:col>11</xdr:col>
                    <xdr:colOff>485775</xdr:colOff>
                    <xdr:row>28</xdr:row>
                    <xdr:rowOff>266700</xdr:rowOff>
                  </to>
                </anchor>
              </controlPr>
            </control>
          </mc:Choice>
        </mc:AlternateContent>
        <mc:AlternateContent xmlns:mc="http://schemas.openxmlformats.org/markup-compatibility/2006">
          <mc:Choice Requires="x14">
            <control shapeId="5127" r:id="rId33" name="Check Box 7">
              <controlPr defaultSize="0" autoFill="0" autoLine="0" autoPict="0">
                <anchor moveWithCells="1">
                  <from>
                    <xdr:col>7</xdr:col>
                    <xdr:colOff>47625</xdr:colOff>
                    <xdr:row>29</xdr:row>
                    <xdr:rowOff>66675</xdr:rowOff>
                  </from>
                  <to>
                    <xdr:col>11</xdr:col>
                    <xdr:colOff>485775</xdr:colOff>
                    <xdr:row>29</xdr:row>
                    <xdr:rowOff>266700</xdr:rowOff>
                  </to>
                </anchor>
              </controlPr>
            </control>
          </mc:Choice>
        </mc:AlternateContent>
        <mc:AlternateContent xmlns:mc="http://schemas.openxmlformats.org/markup-compatibility/2006">
          <mc:Choice Requires="x14">
            <control shapeId="5128" r:id="rId34" name="Check Box 8">
              <controlPr defaultSize="0" autoFill="0" autoLine="0" autoPict="0">
                <anchor moveWithCells="1">
                  <from>
                    <xdr:col>7</xdr:col>
                    <xdr:colOff>47625</xdr:colOff>
                    <xdr:row>30</xdr:row>
                    <xdr:rowOff>66675</xdr:rowOff>
                  </from>
                  <to>
                    <xdr:col>8</xdr:col>
                    <xdr:colOff>704850</xdr:colOff>
                    <xdr:row>30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D2E83"/>
  </sheetPr>
  <dimension ref="A2:AQ121"/>
  <sheetViews>
    <sheetView showGridLines="0" workbookViewId="0">
      <pane ySplit="7" topLeftCell="A8" activePane="bottomLeft" state="frozen"/>
      <selection pane="bottomLeft"/>
    </sheetView>
  </sheetViews>
  <sheetFormatPr baseColWidth="10" defaultRowHeight="15" x14ac:dyDescent="0.25"/>
  <cols>
    <col min="1" max="1" width="3.7109375" customWidth="1"/>
    <col min="2" max="8" width="11.42578125" customWidth="1"/>
    <col min="9" max="9" width="3.7109375" customWidth="1"/>
    <col min="10" max="11" width="7.7109375" customWidth="1"/>
    <col min="12" max="12" width="3.7109375" customWidth="1"/>
    <col min="20" max="20" width="3.7109375" customWidth="1"/>
    <col min="21" max="22" width="7.7109375" customWidth="1"/>
    <col min="23" max="23" width="3.7109375" customWidth="1"/>
    <col min="31" max="31" width="1.7109375" customWidth="1"/>
    <col min="36" max="36" width="1.7109375" customWidth="1"/>
    <col min="41" max="41" width="3.7109375" customWidth="1"/>
  </cols>
  <sheetData>
    <row r="2" spans="1:43" ht="18" x14ac:dyDescent="0.25">
      <c r="B2" s="15" t="s">
        <v>29</v>
      </c>
    </row>
    <row r="3" spans="1:43" ht="18" x14ac:dyDescent="0.25">
      <c r="B3" s="15"/>
    </row>
    <row r="4" spans="1:43" ht="18" x14ac:dyDescent="0.25">
      <c r="M4" s="15"/>
    </row>
    <row r="6" spans="1:43" ht="15.75" x14ac:dyDescent="0.25">
      <c r="B6" s="13" t="s">
        <v>237</v>
      </c>
      <c r="M6" s="13" t="s">
        <v>236</v>
      </c>
      <c r="X6" s="13" t="s">
        <v>380</v>
      </c>
    </row>
    <row r="7" spans="1:43" s="20" customFormat="1" ht="5.0999999999999996" customHeight="1" x14ac:dyDescent="0.25">
      <c r="A7" s="1"/>
      <c r="B7" s="1"/>
      <c r="C7" s="1"/>
      <c r="D7" s="1"/>
      <c r="E7" s="1"/>
      <c r="F7" s="1"/>
      <c r="G7" s="1"/>
      <c r="H7" s="1"/>
      <c r="I7" s="1"/>
      <c r="L7" s="1"/>
      <c r="M7" s="1"/>
      <c r="N7" s="1"/>
      <c r="O7" s="1"/>
      <c r="P7" s="1"/>
      <c r="Q7" s="1"/>
      <c r="R7" s="1"/>
      <c r="S7" s="1"/>
      <c r="T7" s="1"/>
      <c r="W7" s="1"/>
      <c r="X7" s="1"/>
      <c r="Y7" s="1"/>
      <c r="Z7" s="1"/>
      <c r="AA7" s="1"/>
      <c r="AB7" s="1"/>
      <c r="AC7" s="1"/>
      <c r="AD7" s="1"/>
      <c r="AE7" s="22"/>
      <c r="AF7" s="1"/>
      <c r="AG7" s="1"/>
      <c r="AH7" s="1"/>
      <c r="AI7" s="1"/>
      <c r="AJ7" s="1"/>
      <c r="AK7" s="1"/>
      <c r="AL7" s="1"/>
      <c r="AM7" s="1"/>
      <c r="AN7" s="1"/>
      <c r="AO7" s="1"/>
    </row>
    <row r="8" spans="1:43" ht="18.75" customHeight="1" x14ac:dyDescent="0.3">
      <c r="A8" s="1"/>
      <c r="B8" s="212" t="s">
        <v>250</v>
      </c>
      <c r="C8" s="213"/>
      <c r="D8" s="213"/>
      <c r="E8" s="213"/>
      <c r="F8" s="213"/>
      <c r="G8" s="213"/>
      <c r="H8" s="213"/>
      <c r="I8" s="1"/>
      <c r="J8" s="20"/>
      <c r="K8" s="20"/>
      <c r="L8" s="1"/>
      <c r="M8" s="212" t="s">
        <v>12</v>
      </c>
      <c r="N8" s="213"/>
      <c r="O8" s="213"/>
      <c r="P8" s="213"/>
      <c r="Q8" s="213"/>
      <c r="R8" s="213"/>
      <c r="S8" s="213"/>
      <c r="T8" s="1"/>
      <c r="W8" s="1"/>
      <c r="X8" s="212" t="s">
        <v>12</v>
      </c>
      <c r="Y8" s="213"/>
      <c r="Z8" s="213"/>
      <c r="AA8" s="213"/>
      <c r="AB8" s="213"/>
      <c r="AC8" s="213"/>
      <c r="AD8" s="213"/>
      <c r="AE8" s="22"/>
      <c r="AF8" s="23" t="s">
        <v>22</v>
      </c>
      <c r="AJ8" s="1"/>
      <c r="AK8" s="319" t="s">
        <v>34</v>
      </c>
      <c r="AL8" s="180"/>
      <c r="AM8" s="180"/>
      <c r="AN8" s="180"/>
      <c r="AO8" s="1"/>
    </row>
    <row r="9" spans="1:43" ht="15" customHeight="1" thickBot="1" x14ac:dyDescent="0.3">
      <c r="A9" s="1"/>
      <c r="B9" s="289" t="s">
        <v>3</v>
      </c>
      <c r="C9" s="290"/>
      <c r="D9" s="290"/>
      <c r="E9" s="290"/>
      <c r="F9" s="290"/>
      <c r="G9" s="290"/>
      <c r="H9" s="290"/>
      <c r="I9" s="1"/>
      <c r="J9" s="20"/>
      <c r="K9" s="20"/>
      <c r="L9" s="1"/>
      <c r="M9" s="289" t="s">
        <v>3</v>
      </c>
      <c r="N9" s="290"/>
      <c r="O9" s="290"/>
      <c r="P9" s="290"/>
      <c r="Q9" s="290"/>
      <c r="R9" s="290"/>
      <c r="S9" s="290"/>
      <c r="T9" s="1"/>
      <c r="W9" s="1"/>
      <c r="X9" s="258" t="s">
        <v>3</v>
      </c>
      <c r="Y9" s="259"/>
      <c r="Z9" s="259"/>
      <c r="AA9" s="259"/>
      <c r="AB9" s="259"/>
      <c r="AC9" s="259"/>
      <c r="AD9" s="259"/>
      <c r="AE9" s="1"/>
      <c r="AF9" s="24"/>
      <c r="AG9" s="24"/>
      <c r="AH9" s="24"/>
      <c r="AI9" s="24"/>
      <c r="AJ9" s="1"/>
      <c r="AK9" s="32" t="s">
        <v>33</v>
      </c>
      <c r="AL9" s="32"/>
      <c r="AM9" s="32"/>
      <c r="AN9" s="32"/>
      <c r="AO9" s="30"/>
      <c r="AP9" s="31"/>
      <c r="AQ9" s="31"/>
    </row>
    <row r="10" spans="1:43" ht="35.1" customHeight="1" thickBot="1" x14ac:dyDescent="0.3">
      <c r="A10" s="1"/>
      <c r="B10" s="263" t="s">
        <v>238</v>
      </c>
      <c r="C10" s="354"/>
      <c r="D10" s="355"/>
      <c r="E10" s="355"/>
      <c r="F10" s="355"/>
      <c r="G10" s="354"/>
      <c r="H10" s="356"/>
      <c r="I10" s="1"/>
      <c r="J10" s="20"/>
      <c r="K10" s="20"/>
      <c r="L10" s="1"/>
      <c r="M10" s="286" t="s">
        <v>255</v>
      </c>
      <c r="N10" s="265"/>
      <c r="O10" s="265"/>
      <c r="P10" s="265"/>
      <c r="Q10" s="265"/>
      <c r="R10" s="265"/>
      <c r="S10" s="287"/>
      <c r="T10" s="1"/>
      <c r="W10" s="1"/>
      <c r="X10" s="267" t="s">
        <v>273</v>
      </c>
      <c r="Y10" s="267"/>
      <c r="Z10" s="267"/>
      <c r="AA10" s="267"/>
      <c r="AB10" s="267"/>
      <c r="AC10" s="267"/>
      <c r="AD10" s="267"/>
      <c r="AE10" s="1"/>
      <c r="AF10" s="302"/>
      <c r="AG10" s="298"/>
      <c r="AH10" s="298"/>
      <c r="AI10" s="299"/>
      <c r="AJ10" s="1"/>
      <c r="AK10" s="320"/>
      <c r="AL10" s="321"/>
      <c r="AM10" s="321"/>
      <c r="AN10" s="322"/>
      <c r="AO10" s="1"/>
    </row>
    <row r="11" spans="1:43" ht="30" customHeight="1" thickBot="1" x14ac:dyDescent="0.3">
      <c r="A11" s="1"/>
      <c r="B11" s="81" t="s">
        <v>1</v>
      </c>
      <c r="C11" s="164"/>
      <c r="D11" s="308"/>
      <c r="E11" s="313" t="s">
        <v>2</v>
      </c>
      <c r="F11" s="314"/>
      <c r="G11" s="306"/>
      <c r="H11" s="307"/>
      <c r="I11" s="1"/>
      <c r="J11" s="20"/>
      <c r="K11" s="20"/>
      <c r="L11" s="1"/>
      <c r="M11" s="10"/>
      <c r="N11" s="10"/>
      <c r="O11" s="308"/>
      <c r="P11" s="313" t="s">
        <v>0</v>
      </c>
      <c r="Q11" s="314"/>
      <c r="R11" s="242"/>
      <c r="S11" s="243"/>
      <c r="T11" s="1"/>
      <c r="W11" s="1"/>
      <c r="X11" s="181"/>
      <c r="Y11" s="181"/>
      <c r="Z11" s="181"/>
      <c r="AA11" s="181"/>
      <c r="AB11" s="181"/>
      <c r="AC11" s="181"/>
      <c r="AD11" s="181"/>
      <c r="AE11" s="1"/>
      <c r="AF11" s="300"/>
      <c r="AG11" s="207"/>
      <c r="AH11" s="207"/>
      <c r="AI11" s="301"/>
      <c r="AJ11" s="1"/>
      <c r="AK11" s="323"/>
      <c r="AL11" s="179"/>
      <c r="AM11" s="179"/>
      <c r="AN11" s="324"/>
      <c r="AO11" s="1"/>
    </row>
    <row r="12" spans="1:43" ht="5.0999999999999996" customHeight="1" thickBot="1" x14ac:dyDescent="0.3">
      <c r="A12" s="1"/>
      <c r="B12" s="5"/>
      <c r="C12" s="11"/>
      <c r="D12" s="290"/>
      <c r="E12" s="3"/>
      <c r="F12" s="3"/>
      <c r="G12" s="11"/>
      <c r="H12" s="12"/>
      <c r="I12" s="1"/>
      <c r="J12" s="20"/>
      <c r="K12" s="20"/>
      <c r="L12" s="1"/>
      <c r="M12" s="2"/>
      <c r="N12" s="2"/>
      <c r="O12" s="179"/>
      <c r="P12" s="2"/>
      <c r="Q12" s="2"/>
      <c r="R12" s="2"/>
      <c r="S12" s="9"/>
      <c r="T12" s="1"/>
      <c r="W12" s="1"/>
      <c r="X12" s="288"/>
      <c r="Y12" s="288"/>
      <c r="Z12" s="288"/>
      <c r="AA12" s="288"/>
      <c r="AB12" s="288"/>
      <c r="AC12" s="288"/>
      <c r="AD12" s="288"/>
      <c r="AE12" s="1"/>
      <c r="AF12" s="300"/>
      <c r="AG12" s="207"/>
      <c r="AH12" s="207"/>
      <c r="AI12" s="301"/>
      <c r="AJ12" s="1"/>
      <c r="AK12" s="323"/>
      <c r="AL12" s="179"/>
      <c r="AM12" s="179"/>
      <c r="AN12" s="324"/>
      <c r="AO12" s="1"/>
    </row>
    <row r="13" spans="1:43" ht="35.1" customHeight="1" thickBot="1" x14ac:dyDescent="0.3">
      <c r="A13" s="1"/>
      <c r="B13" s="338" t="s">
        <v>405</v>
      </c>
      <c r="C13" s="339"/>
      <c r="D13" s="339"/>
      <c r="E13" s="339"/>
      <c r="F13" s="339"/>
      <c r="G13" s="339"/>
      <c r="H13" s="339"/>
      <c r="I13" s="1"/>
      <c r="J13" s="20"/>
      <c r="K13" s="20"/>
      <c r="L13" s="1"/>
      <c r="M13" s="327" t="s">
        <v>4</v>
      </c>
      <c r="N13" s="328"/>
      <c r="O13" s="328"/>
      <c r="P13" s="328"/>
      <c r="Q13" s="274"/>
      <c r="R13" s="274"/>
      <c r="S13" s="275"/>
      <c r="T13" s="1"/>
      <c r="W13" s="1"/>
      <c r="X13" s="10"/>
      <c r="Y13" s="10"/>
      <c r="Z13" s="28"/>
      <c r="AA13" s="276" t="s">
        <v>32</v>
      </c>
      <c r="AB13" s="277"/>
      <c r="AC13" s="75"/>
      <c r="AD13" s="71"/>
      <c r="AE13" s="1"/>
      <c r="AF13" s="200"/>
      <c r="AG13" s="201"/>
      <c r="AH13" s="201"/>
      <c r="AI13" s="202"/>
      <c r="AJ13" s="1"/>
      <c r="AK13" s="325"/>
      <c r="AL13" s="249"/>
      <c r="AM13" s="249"/>
      <c r="AN13" s="326"/>
      <c r="AO13" s="1"/>
    </row>
    <row r="14" spans="1:43" ht="31.5" customHeight="1" thickBot="1" x14ac:dyDescent="0.3">
      <c r="A14" s="1"/>
      <c r="B14" s="181"/>
      <c r="C14" s="181"/>
      <c r="D14" s="181"/>
      <c r="E14" s="181"/>
      <c r="F14" s="181"/>
      <c r="G14" s="181"/>
      <c r="H14" s="181"/>
      <c r="I14" s="1"/>
      <c r="J14" s="20"/>
      <c r="K14" s="20"/>
      <c r="L14" s="1"/>
      <c r="M14" s="278" t="s">
        <v>9</v>
      </c>
      <c r="N14" s="279"/>
      <c r="O14" s="274"/>
      <c r="P14" s="164"/>
      <c r="Q14" s="16"/>
      <c r="R14" s="16"/>
      <c r="S14" s="18"/>
      <c r="T14" s="1"/>
      <c r="W14" s="1"/>
      <c r="X14" s="330" t="s">
        <v>232</v>
      </c>
      <c r="Y14" s="267"/>
      <c r="Z14" s="267"/>
      <c r="AA14" s="267"/>
      <c r="AB14" s="267"/>
      <c r="AC14" s="267"/>
      <c r="AD14" s="331"/>
      <c r="AE14" s="1"/>
      <c r="AF14" s="302"/>
      <c r="AG14" s="298"/>
      <c r="AH14" s="298"/>
      <c r="AI14" s="298"/>
      <c r="AJ14" s="1"/>
      <c r="AK14" s="320"/>
      <c r="AL14" s="321"/>
      <c r="AM14" s="321"/>
      <c r="AN14" s="322"/>
      <c r="AO14" s="1"/>
    </row>
    <row r="15" spans="1:43" ht="5.0999999999999996" customHeight="1" thickBot="1" x14ac:dyDescent="0.3">
      <c r="A15" s="1"/>
      <c r="B15" s="2"/>
      <c r="C15" s="2"/>
      <c r="D15" s="2"/>
      <c r="E15" s="2"/>
      <c r="F15" s="2"/>
      <c r="G15" s="2"/>
      <c r="H15" s="2"/>
      <c r="I15" s="1"/>
      <c r="J15" s="20"/>
      <c r="K15" s="20"/>
      <c r="L15" s="1"/>
      <c r="M15" s="17"/>
      <c r="N15" s="17"/>
      <c r="O15" s="7"/>
      <c r="P15" s="7"/>
      <c r="Q15" s="7"/>
      <c r="R15" s="7"/>
      <c r="S15" s="8"/>
      <c r="T15" s="1"/>
      <c r="W15" s="1"/>
      <c r="X15" s="332"/>
      <c r="Y15" s="267"/>
      <c r="Z15" s="267"/>
      <c r="AA15" s="267"/>
      <c r="AB15" s="267"/>
      <c r="AC15" s="267"/>
      <c r="AD15" s="331"/>
      <c r="AE15" s="1"/>
      <c r="AF15" s="300"/>
      <c r="AG15" s="207"/>
      <c r="AH15" s="207"/>
      <c r="AI15" s="207"/>
      <c r="AJ15" s="1"/>
      <c r="AK15" s="323"/>
      <c r="AL15" s="180"/>
      <c r="AM15" s="180"/>
      <c r="AN15" s="324"/>
      <c r="AO15" s="1"/>
    </row>
    <row r="16" spans="1:43" ht="35.1" customHeight="1" thickBot="1" x14ac:dyDescent="0.3">
      <c r="A16" s="1"/>
      <c r="B16" s="10"/>
      <c r="C16" s="10"/>
      <c r="D16" s="10"/>
      <c r="E16" s="10"/>
      <c r="F16" s="10"/>
      <c r="G16" s="282" t="s">
        <v>249</v>
      </c>
      <c r="H16" s="283"/>
      <c r="I16" s="87"/>
      <c r="J16" s="67"/>
      <c r="K16" s="20"/>
      <c r="L16" s="1"/>
      <c r="M16" s="357"/>
      <c r="N16" s="358"/>
      <c r="O16" s="358"/>
      <c r="P16" s="358"/>
      <c r="Q16" s="358"/>
      <c r="R16" s="358"/>
      <c r="S16" s="358"/>
      <c r="T16" s="1"/>
      <c r="W16" s="1"/>
      <c r="X16" s="332"/>
      <c r="Y16" s="267"/>
      <c r="Z16" s="267"/>
      <c r="AA16" s="267"/>
      <c r="AB16" s="267"/>
      <c r="AC16" s="267"/>
      <c r="AD16" s="331"/>
      <c r="AE16" s="1"/>
      <c r="AF16" s="300"/>
      <c r="AG16" s="207"/>
      <c r="AH16" s="207"/>
      <c r="AI16" s="207"/>
      <c r="AJ16" s="1"/>
      <c r="AK16" s="323"/>
      <c r="AL16" s="180"/>
      <c r="AM16" s="180"/>
      <c r="AN16" s="324"/>
      <c r="AO16" s="1"/>
    </row>
    <row r="17" spans="1:41" ht="30.75" customHeight="1" thickBot="1" x14ac:dyDescent="0.3">
      <c r="A17" s="1"/>
      <c r="B17" s="130"/>
      <c r="C17" s="130"/>
      <c r="D17" s="130"/>
      <c r="E17" s="130"/>
      <c r="F17" s="130"/>
      <c r="G17" s="284" t="s">
        <v>248</v>
      </c>
      <c r="H17" s="285"/>
      <c r="I17" s="87"/>
      <c r="J17" s="67"/>
      <c r="K17" s="20"/>
      <c r="L17" s="1"/>
      <c r="M17" s="207"/>
      <c r="N17" s="207"/>
      <c r="O17" s="207"/>
      <c r="P17" s="207"/>
      <c r="Q17" s="207"/>
      <c r="R17" s="207"/>
      <c r="S17" s="207"/>
      <c r="T17" s="1"/>
      <c r="W17" s="1"/>
      <c r="X17" s="10"/>
      <c r="Y17" s="10"/>
      <c r="Z17" s="308"/>
      <c r="AA17" s="256" t="s">
        <v>32</v>
      </c>
      <c r="AB17" s="260"/>
      <c r="AC17" s="75"/>
      <c r="AD17" s="82"/>
      <c r="AE17" s="1"/>
      <c r="AF17" s="200"/>
      <c r="AG17" s="201"/>
      <c r="AH17" s="201"/>
      <c r="AI17" s="201"/>
      <c r="AJ17" s="1"/>
      <c r="AK17" s="325"/>
      <c r="AL17" s="249"/>
      <c r="AM17" s="249"/>
      <c r="AN17" s="326"/>
      <c r="AO17" s="1"/>
    </row>
    <row r="18" spans="1:41" ht="5.0999999999999996" customHeight="1" x14ac:dyDescent="0.25">
      <c r="A18" s="1"/>
      <c r="B18" s="11"/>
      <c r="C18" s="11"/>
      <c r="D18" s="11"/>
      <c r="E18" s="11"/>
      <c r="F18" s="11"/>
      <c r="G18" s="11"/>
      <c r="H18" s="11"/>
      <c r="I18" s="1"/>
      <c r="J18" s="20"/>
      <c r="K18" s="20"/>
      <c r="L18" s="1"/>
      <c r="M18" s="294"/>
      <c r="N18" s="294"/>
      <c r="O18" s="294"/>
      <c r="P18" s="294"/>
      <c r="Q18" s="294"/>
      <c r="R18" s="294"/>
      <c r="S18" s="294"/>
      <c r="T18" s="1"/>
      <c r="W18" s="1"/>
      <c r="X18" s="29"/>
      <c r="Y18" s="2"/>
      <c r="Z18" s="290"/>
      <c r="AA18" s="2"/>
      <c r="AB18" s="3"/>
      <c r="AC18" s="2"/>
      <c r="AD18" s="9"/>
      <c r="AE18" s="1"/>
      <c r="AF18" s="11"/>
      <c r="AG18" s="11"/>
      <c r="AH18" s="11"/>
      <c r="AI18" s="11"/>
      <c r="AJ18" s="1"/>
      <c r="AK18" s="33"/>
      <c r="AL18" s="33"/>
      <c r="AM18" s="33"/>
      <c r="AN18" s="33"/>
      <c r="AO18" s="1"/>
    </row>
    <row r="19" spans="1:41" ht="9.9499999999999993" customHeight="1" x14ac:dyDescent="0.25">
      <c r="A19" s="1"/>
      <c r="B19" s="255"/>
      <c r="C19" s="240"/>
      <c r="D19" s="240"/>
      <c r="E19" s="240"/>
      <c r="F19" s="240"/>
      <c r="G19" s="240"/>
      <c r="H19" s="240"/>
      <c r="I19" s="1"/>
      <c r="J19" s="20"/>
      <c r="K19" s="20"/>
      <c r="L19" s="1"/>
      <c r="M19" s="255"/>
      <c r="N19" s="240"/>
      <c r="O19" s="240"/>
      <c r="P19" s="240"/>
      <c r="Q19" s="240"/>
      <c r="R19" s="240"/>
      <c r="S19" s="240"/>
      <c r="T19" s="1"/>
      <c r="W19" s="1"/>
      <c r="X19" s="240"/>
      <c r="Y19" s="240"/>
      <c r="Z19" s="240"/>
      <c r="AA19" s="240"/>
      <c r="AB19" s="240"/>
      <c r="AC19" s="240"/>
      <c r="AD19" s="240"/>
      <c r="AE19" s="1"/>
      <c r="AF19" s="240"/>
      <c r="AG19" s="240"/>
      <c r="AH19" s="240"/>
      <c r="AI19" s="240"/>
      <c r="AJ19" s="1"/>
      <c r="AK19" s="240"/>
      <c r="AL19" s="240"/>
      <c r="AM19" s="240"/>
      <c r="AN19" s="240"/>
      <c r="AO19" s="1"/>
    </row>
    <row r="20" spans="1:41" ht="15" customHeight="1" x14ac:dyDescent="0.25">
      <c r="A20" s="1"/>
      <c r="B20" s="289" t="s">
        <v>5</v>
      </c>
      <c r="C20" s="290"/>
      <c r="D20" s="290"/>
      <c r="E20" s="290"/>
      <c r="F20" s="290"/>
      <c r="G20" s="290"/>
      <c r="H20" s="290"/>
      <c r="I20" s="1"/>
      <c r="J20" s="20"/>
      <c r="K20" s="20"/>
      <c r="L20" s="1"/>
      <c r="M20" s="289" t="s">
        <v>5</v>
      </c>
      <c r="N20" s="290"/>
      <c r="O20" s="290"/>
      <c r="P20" s="290"/>
      <c r="Q20" s="290"/>
      <c r="R20" s="290"/>
      <c r="S20" s="290"/>
      <c r="T20" s="1"/>
      <c r="W20" s="1"/>
      <c r="X20" s="258" t="s">
        <v>5</v>
      </c>
      <c r="Y20" s="259"/>
      <c r="Z20" s="259"/>
      <c r="AA20" s="259"/>
      <c r="AB20" s="259"/>
      <c r="AC20" s="259"/>
      <c r="AD20" s="259"/>
      <c r="AE20" s="1"/>
      <c r="AF20" s="309"/>
      <c r="AG20" s="290"/>
      <c r="AH20" s="290"/>
      <c r="AI20" s="290"/>
      <c r="AJ20" s="1"/>
      <c r="AK20" s="309"/>
      <c r="AL20" s="290"/>
      <c r="AM20" s="290"/>
      <c r="AN20" s="290"/>
      <c r="AO20" s="1"/>
    </row>
    <row r="21" spans="1:41" ht="35.1" customHeight="1" thickBot="1" x14ac:dyDescent="0.3">
      <c r="A21" s="1"/>
      <c r="B21" s="263" t="s">
        <v>239</v>
      </c>
      <c r="C21" s="265"/>
      <c r="D21" s="264"/>
      <c r="E21" s="264"/>
      <c r="F21" s="264"/>
      <c r="G21" s="265"/>
      <c r="H21" s="287"/>
      <c r="I21" s="1"/>
      <c r="J21" s="20"/>
      <c r="K21" s="20"/>
      <c r="L21" s="1"/>
      <c r="M21" s="286" t="s">
        <v>6</v>
      </c>
      <c r="N21" s="265"/>
      <c r="O21" s="264"/>
      <c r="P21" s="264"/>
      <c r="Q21" s="264"/>
      <c r="R21" s="265"/>
      <c r="S21" s="287"/>
      <c r="T21" s="1"/>
      <c r="W21" s="1"/>
      <c r="X21" s="267" t="s">
        <v>278</v>
      </c>
      <c r="Y21" s="267"/>
      <c r="Z21" s="267"/>
      <c r="AA21" s="267"/>
      <c r="AB21" s="267"/>
      <c r="AC21" s="267"/>
      <c r="AD21" s="267"/>
      <c r="AE21" s="1"/>
      <c r="AF21" s="335"/>
      <c r="AG21" s="336"/>
      <c r="AH21" s="336"/>
      <c r="AI21" s="337"/>
      <c r="AJ21" s="1"/>
      <c r="AK21" s="335"/>
      <c r="AL21" s="336"/>
      <c r="AM21" s="336"/>
      <c r="AN21" s="337"/>
      <c r="AO21" s="1"/>
    </row>
    <row r="22" spans="1:41" ht="30" customHeight="1" thickBot="1" x14ac:dyDescent="0.3">
      <c r="A22" s="1"/>
      <c r="B22" s="79" t="s">
        <v>1</v>
      </c>
      <c r="C22" s="164"/>
      <c r="D22" s="250"/>
      <c r="E22" s="256" t="s">
        <v>2</v>
      </c>
      <c r="F22" s="260"/>
      <c r="G22" s="306"/>
      <c r="H22" s="307"/>
      <c r="I22" s="1"/>
      <c r="J22" s="20"/>
      <c r="K22" s="20"/>
      <c r="L22" s="1"/>
      <c r="M22" s="10"/>
      <c r="N22" s="10"/>
      <c r="O22" s="250"/>
      <c r="P22" s="256" t="s">
        <v>0</v>
      </c>
      <c r="Q22" s="260"/>
      <c r="R22" s="261"/>
      <c r="S22" s="262"/>
      <c r="T22" s="1"/>
      <c r="W22" s="1"/>
      <c r="X22" s="181"/>
      <c r="Y22" s="181"/>
      <c r="Z22" s="181"/>
      <c r="AA22" s="181"/>
      <c r="AB22" s="181"/>
      <c r="AC22" s="181"/>
      <c r="AD22" s="181"/>
      <c r="AE22" s="1"/>
      <c r="AF22" s="335"/>
      <c r="AG22" s="336"/>
      <c r="AH22" s="336"/>
      <c r="AI22" s="337"/>
      <c r="AJ22" s="1"/>
      <c r="AK22" s="335"/>
      <c r="AL22" s="336"/>
      <c r="AM22" s="336"/>
      <c r="AN22" s="337"/>
      <c r="AO22" s="1"/>
    </row>
    <row r="23" spans="1:41" ht="5.0999999999999996" customHeight="1" thickBot="1" x14ac:dyDescent="0.3">
      <c r="A23" s="1"/>
      <c r="B23" s="19"/>
      <c r="C23" s="11"/>
      <c r="D23" s="290"/>
      <c r="E23" s="3"/>
      <c r="F23" s="3"/>
      <c r="G23" s="11"/>
      <c r="H23" s="12"/>
      <c r="I23" s="1"/>
      <c r="J23" s="20"/>
      <c r="K23" s="20"/>
      <c r="L23" s="1"/>
      <c r="M23" s="2"/>
      <c r="N23" s="2"/>
      <c r="O23" s="179"/>
      <c r="P23" s="2"/>
      <c r="Q23" s="2"/>
      <c r="R23" s="2"/>
      <c r="S23" s="9"/>
      <c r="T23" s="1"/>
      <c r="W23" s="1"/>
      <c r="X23" s="288"/>
      <c r="Y23" s="288"/>
      <c r="Z23" s="288"/>
      <c r="AA23" s="288"/>
      <c r="AB23" s="288"/>
      <c r="AC23" s="288"/>
      <c r="AD23" s="288"/>
      <c r="AE23" s="1"/>
      <c r="AF23" s="335"/>
      <c r="AG23" s="336"/>
      <c r="AH23" s="336"/>
      <c r="AI23" s="337"/>
      <c r="AJ23" s="1"/>
      <c r="AK23" s="335"/>
      <c r="AL23" s="336"/>
      <c r="AM23" s="336"/>
      <c r="AN23" s="337"/>
      <c r="AO23" s="1"/>
    </row>
    <row r="24" spans="1:41" ht="35.1" customHeight="1" thickBot="1" x14ac:dyDescent="0.3">
      <c r="A24" s="1"/>
      <c r="B24" s="315" t="s">
        <v>240</v>
      </c>
      <c r="C24" s="316"/>
      <c r="D24" s="316"/>
      <c r="E24" s="316"/>
      <c r="F24" s="316"/>
      <c r="G24" s="316"/>
      <c r="H24" s="317"/>
      <c r="I24" s="1"/>
      <c r="J24" s="20"/>
      <c r="K24" s="20"/>
      <c r="L24" s="1"/>
      <c r="M24" s="263" t="s">
        <v>7</v>
      </c>
      <c r="N24" s="264"/>
      <c r="O24" s="265"/>
      <c r="P24" s="265"/>
      <c r="Q24" s="264"/>
      <c r="R24" s="264"/>
      <c r="S24" s="266"/>
      <c r="T24" s="1"/>
      <c r="W24" s="1"/>
      <c r="X24" s="10"/>
      <c r="Y24" s="10"/>
      <c r="Z24" s="28"/>
      <c r="AA24" s="276" t="s">
        <v>32</v>
      </c>
      <c r="AB24" s="277"/>
      <c r="AC24" s="75"/>
      <c r="AD24" s="82"/>
      <c r="AE24" s="1"/>
      <c r="AF24" s="188"/>
      <c r="AG24" s="189"/>
      <c r="AH24" s="189"/>
      <c r="AI24" s="190"/>
      <c r="AJ24" s="1"/>
      <c r="AK24" s="188"/>
      <c r="AL24" s="189"/>
      <c r="AM24" s="189"/>
      <c r="AN24" s="190"/>
      <c r="AO24" s="1"/>
    </row>
    <row r="25" spans="1:41" ht="35.1" customHeight="1" thickBot="1" x14ac:dyDescent="0.3">
      <c r="A25" s="1"/>
      <c r="B25" s="10"/>
      <c r="C25" s="10"/>
      <c r="D25" s="10"/>
      <c r="E25" s="10"/>
      <c r="F25" s="10"/>
      <c r="G25" s="24"/>
      <c r="H25" s="24"/>
      <c r="I25" s="1"/>
      <c r="J25" s="20"/>
      <c r="K25" s="20"/>
      <c r="L25" s="1"/>
      <c r="M25" s="279" t="s">
        <v>8</v>
      </c>
      <c r="N25" s="361"/>
      <c r="O25" s="274"/>
      <c r="P25" s="164"/>
      <c r="Q25" s="362"/>
      <c r="R25" s="362"/>
      <c r="S25" s="363"/>
      <c r="T25" s="1"/>
      <c r="W25" s="1"/>
      <c r="X25" s="267" t="s">
        <v>241</v>
      </c>
      <c r="Y25" s="181"/>
      <c r="Z25" s="181"/>
      <c r="AA25" s="181"/>
      <c r="AB25" s="181"/>
      <c r="AC25" s="181"/>
      <c r="AD25" s="181"/>
      <c r="AE25" s="1"/>
      <c r="AF25" s="302"/>
      <c r="AG25" s="298"/>
      <c r="AH25" s="298"/>
      <c r="AI25" s="299"/>
      <c r="AJ25" s="1"/>
      <c r="AK25" s="320"/>
      <c r="AL25" s="321"/>
      <c r="AM25" s="321"/>
      <c r="AN25" s="322"/>
      <c r="AO25" s="1"/>
    </row>
    <row r="26" spans="1:41" ht="5.0999999999999996" customHeight="1" x14ac:dyDescent="0.25">
      <c r="A26" s="1"/>
      <c r="B26" s="11"/>
      <c r="C26" s="11"/>
      <c r="D26" s="11"/>
      <c r="E26" s="11"/>
      <c r="F26" s="11"/>
      <c r="G26" s="11"/>
      <c r="H26" s="11"/>
      <c r="I26" s="1"/>
      <c r="J26" s="20"/>
      <c r="K26" s="20"/>
      <c r="L26" s="1"/>
      <c r="M26" s="88"/>
      <c r="N26" s="89"/>
      <c r="O26" s="85"/>
      <c r="P26" s="85"/>
      <c r="Q26" s="92"/>
      <c r="R26" s="92"/>
      <c r="S26" s="91"/>
      <c r="T26" s="21"/>
      <c r="W26" s="1"/>
      <c r="X26" s="181"/>
      <c r="Y26" s="181"/>
      <c r="Z26" s="181"/>
      <c r="AA26" s="181"/>
      <c r="AB26" s="181"/>
      <c r="AC26" s="181"/>
      <c r="AD26" s="181"/>
      <c r="AE26" s="1"/>
      <c r="AF26" s="300"/>
      <c r="AG26" s="207"/>
      <c r="AH26" s="207"/>
      <c r="AI26" s="301"/>
      <c r="AJ26" s="1"/>
      <c r="AK26" s="323"/>
      <c r="AL26" s="179"/>
      <c r="AM26" s="179"/>
      <c r="AN26" s="324"/>
      <c r="AO26" s="1"/>
    </row>
    <row r="27" spans="1:41" ht="35.1" customHeight="1" thickBot="1" x14ac:dyDescent="0.3">
      <c r="A27" s="1"/>
      <c r="B27" s="338" t="s">
        <v>243</v>
      </c>
      <c r="C27" s="339"/>
      <c r="D27" s="339"/>
      <c r="E27" s="339"/>
      <c r="F27" s="339"/>
      <c r="G27" s="339"/>
      <c r="H27" s="339"/>
      <c r="I27" s="1"/>
      <c r="J27" s="20"/>
      <c r="K27" s="20"/>
      <c r="L27" s="1"/>
      <c r="M27" s="269" t="s">
        <v>242</v>
      </c>
      <c r="N27" s="270"/>
      <c r="O27" s="270"/>
      <c r="P27" s="270"/>
      <c r="Q27" s="270"/>
      <c r="R27" s="271"/>
      <c r="S27" s="272"/>
      <c r="T27" s="1"/>
      <c r="W27" s="1"/>
      <c r="X27" s="268"/>
      <c r="Y27" s="268"/>
      <c r="Z27" s="268"/>
      <c r="AA27" s="268"/>
      <c r="AB27" s="268"/>
      <c r="AC27" s="268"/>
      <c r="AD27" s="268"/>
      <c r="AE27" s="1"/>
      <c r="AF27" s="300"/>
      <c r="AG27" s="207"/>
      <c r="AH27" s="207"/>
      <c r="AI27" s="301"/>
      <c r="AJ27" s="1"/>
      <c r="AK27" s="323"/>
      <c r="AL27" s="179"/>
      <c r="AM27" s="179"/>
      <c r="AN27" s="324"/>
      <c r="AO27" s="1"/>
    </row>
    <row r="28" spans="1:41" ht="35.1" customHeight="1" thickBot="1" x14ac:dyDescent="0.3">
      <c r="A28" s="1"/>
      <c r="B28" s="310" t="s">
        <v>221</v>
      </c>
      <c r="C28" s="311"/>
      <c r="D28" s="312"/>
      <c r="E28" s="74"/>
      <c r="F28" s="352" t="s">
        <v>226</v>
      </c>
      <c r="G28" s="353"/>
      <c r="H28" s="353"/>
      <c r="I28" s="1"/>
      <c r="J28" s="20"/>
      <c r="K28" s="20"/>
      <c r="L28" s="1"/>
      <c r="M28" s="10"/>
      <c r="N28" s="10"/>
      <c r="O28" s="10"/>
      <c r="P28" s="10"/>
      <c r="Q28" s="10"/>
      <c r="R28" s="93"/>
      <c r="S28" s="2"/>
      <c r="T28" s="1"/>
      <c r="W28" s="1"/>
      <c r="X28" s="10"/>
      <c r="Y28" s="10"/>
      <c r="Z28" s="308"/>
      <c r="AA28" s="256" t="s">
        <v>32</v>
      </c>
      <c r="AB28" s="257"/>
      <c r="AC28" s="75"/>
      <c r="AD28" s="71"/>
      <c r="AE28" s="1"/>
      <c r="AF28" s="200"/>
      <c r="AG28" s="201"/>
      <c r="AH28" s="201"/>
      <c r="AI28" s="202"/>
      <c r="AJ28" s="1"/>
      <c r="AK28" s="325"/>
      <c r="AL28" s="249"/>
      <c r="AM28" s="249"/>
      <c r="AN28" s="326"/>
      <c r="AO28" s="1"/>
    </row>
    <row r="29" spans="1:41" ht="5.0999999999999996" customHeight="1" x14ac:dyDescent="0.25">
      <c r="A29" s="1"/>
      <c r="B29" s="20"/>
      <c r="C29" s="20"/>
      <c r="D29" s="20"/>
      <c r="E29" s="20"/>
      <c r="F29" s="20"/>
      <c r="G29" s="20"/>
      <c r="H29" s="20"/>
      <c r="I29" s="1"/>
      <c r="J29" s="20"/>
      <c r="K29" s="20"/>
      <c r="L29" s="1"/>
      <c r="M29" s="90"/>
      <c r="N29" s="2"/>
      <c r="O29" s="90"/>
      <c r="P29" s="2"/>
      <c r="Q29" s="2"/>
      <c r="R29" s="2"/>
      <c r="S29" s="27"/>
      <c r="T29" s="1"/>
      <c r="W29" s="1"/>
      <c r="X29" s="29"/>
      <c r="Y29" s="11"/>
      <c r="Z29" s="309"/>
      <c r="AA29" s="11"/>
      <c r="AB29" s="3"/>
      <c r="AC29" s="11"/>
      <c r="AD29" s="12"/>
      <c r="AE29" s="1"/>
      <c r="AF29" s="11"/>
      <c r="AG29" s="11"/>
      <c r="AH29" s="11"/>
      <c r="AI29" s="11"/>
      <c r="AJ29" s="1"/>
      <c r="AK29" s="11"/>
      <c r="AL29" s="11"/>
      <c r="AM29" s="11"/>
      <c r="AN29" s="11"/>
      <c r="AO29" s="1"/>
    </row>
    <row r="30" spans="1:41" ht="9.9499999999999993" customHeight="1" x14ac:dyDescent="0.25">
      <c r="A30" s="1"/>
      <c r="B30" s="20"/>
      <c r="C30" s="20"/>
      <c r="D30" s="20"/>
      <c r="E30" s="20"/>
      <c r="F30" s="20"/>
      <c r="G30" s="20"/>
      <c r="H30" s="20"/>
      <c r="I30" s="1"/>
      <c r="J30" s="20"/>
      <c r="K30" s="20"/>
      <c r="L30" s="1"/>
      <c r="M30" s="251"/>
      <c r="N30" s="251"/>
      <c r="O30" s="251"/>
      <c r="P30" s="251"/>
      <c r="Q30" s="251"/>
      <c r="R30" s="251"/>
      <c r="S30" s="251"/>
      <c r="T30" s="1"/>
      <c r="W30" s="1"/>
      <c r="X30" s="377"/>
      <c r="Y30" s="339"/>
      <c r="Z30" s="339"/>
      <c r="AA30" s="339"/>
      <c r="AB30" s="339"/>
      <c r="AC30" s="339"/>
      <c r="AD30" s="350"/>
      <c r="AE30" s="1"/>
      <c r="AF30" s="280"/>
      <c r="AG30" s="240"/>
      <c r="AH30" s="240"/>
      <c r="AI30" s="281"/>
      <c r="AJ30" s="1"/>
      <c r="AK30" s="280"/>
      <c r="AL30" s="240"/>
      <c r="AM30" s="240"/>
      <c r="AN30" s="281"/>
      <c r="AO30" s="1"/>
    </row>
    <row r="31" spans="1:41" ht="15" customHeight="1" thickBot="1" x14ac:dyDescent="0.3">
      <c r="A31" s="1"/>
      <c r="B31" s="289" t="s">
        <v>10</v>
      </c>
      <c r="C31" s="290"/>
      <c r="D31" s="290"/>
      <c r="E31" s="290"/>
      <c r="F31" s="290"/>
      <c r="G31" s="290"/>
      <c r="H31" s="290"/>
      <c r="I31" s="1"/>
      <c r="J31" s="20"/>
      <c r="K31" s="20"/>
      <c r="L31" s="1"/>
      <c r="M31" s="289" t="s">
        <v>10</v>
      </c>
      <c r="N31" s="290"/>
      <c r="O31" s="290"/>
      <c r="P31" s="290"/>
      <c r="Q31" s="290"/>
      <c r="R31" s="290"/>
      <c r="S31" s="290"/>
      <c r="T31" s="1"/>
      <c r="W31" s="1"/>
      <c r="X31" s="258" t="s">
        <v>10</v>
      </c>
      <c r="Y31" s="259"/>
      <c r="Z31" s="259"/>
      <c r="AA31" s="259"/>
      <c r="AB31" s="259"/>
      <c r="AC31" s="259"/>
      <c r="AD31" s="259"/>
      <c r="AE31" s="1"/>
      <c r="AF31" s="250"/>
      <c r="AG31" s="179"/>
      <c r="AH31" s="179"/>
      <c r="AI31" s="179"/>
      <c r="AJ31" s="1"/>
      <c r="AK31" s="250"/>
      <c r="AL31" s="179"/>
      <c r="AM31" s="179"/>
      <c r="AN31" s="179"/>
      <c r="AO31" s="1"/>
    </row>
    <row r="32" spans="1:41" ht="35.1" customHeight="1" thickBot="1" x14ac:dyDescent="0.3">
      <c r="A32" s="1"/>
      <c r="B32" s="263" t="s">
        <v>247</v>
      </c>
      <c r="C32" s="355"/>
      <c r="D32" s="355"/>
      <c r="E32" s="355"/>
      <c r="F32" s="355"/>
      <c r="G32" s="355"/>
      <c r="H32" s="364"/>
      <c r="I32" s="1"/>
      <c r="J32" s="20"/>
      <c r="K32" s="20"/>
      <c r="L32" s="1"/>
      <c r="M32" s="286" t="s">
        <v>11</v>
      </c>
      <c r="N32" s="265"/>
      <c r="O32" s="265"/>
      <c r="P32" s="265"/>
      <c r="Q32" s="265"/>
      <c r="R32" s="265"/>
      <c r="S32" s="287"/>
      <c r="T32" s="1"/>
      <c r="W32" s="1"/>
      <c r="X32" s="378" t="s">
        <v>233</v>
      </c>
      <c r="Y32" s="378"/>
      <c r="Z32" s="378"/>
      <c r="AA32" s="378"/>
      <c r="AB32" s="378"/>
      <c r="AC32" s="378"/>
      <c r="AD32" s="378"/>
      <c r="AE32" s="1"/>
      <c r="AF32" s="297"/>
      <c r="AG32" s="298"/>
      <c r="AH32" s="298"/>
      <c r="AI32" s="299"/>
      <c r="AJ32" s="1"/>
      <c r="AK32" s="297"/>
      <c r="AL32" s="298"/>
      <c r="AM32" s="298"/>
      <c r="AN32" s="299"/>
      <c r="AO32" s="1"/>
    </row>
    <row r="33" spans="1:41" ht="35.1" customHeight="1" thickBot="1" x14ac:dyDescent="0.3">
      <c r="A33" s="1"/>
      <c r="B33" s="81" t="s">
        <v>14</v>
      </c>
      <c r="C33" s="164"/>
      <c r="D33" s="308"/>
      <c r="E33" s="313" t="s">
        <v>15</v>
      </c>
      <c r="F33" s="314"/>
      <c r="G33" s="306"/>
      <c r="H33" s="307"/>
      <c r="I33" s="1"/>
      <c r="J33" s="20"/>
      <c r="K33" s="20"/>
      <c r="L33" s="1"/>
      <c r="M33" s="10"/>
      <c r="N33" s="10"/>
      <c r="O33" s="308"/>
      <c r="P33" s="313" t="s">
        <v>0</v>
      </c>
      <c r="Q33" s="314"/>
      <c r="R33" s="261"/>
      <c r="S33" s="262"/>
      <c r="T33" s="1"/>
      <c r="W33" s="1"/>
      <c r="X33" s="10"/>
      <c r="Y33" s="10"/>
      <c r="Z33" s="308"/>
      <c r="AA33" s="276" t="s">
        <v>32</v>
      </c>
      <c r="AB33" s="277"/>
      <c r="AC33" s="75"/>
      <c r="AD33" s="82"/>
      <c r="AE33" s="1"/>
      <c r="AF33" s="300"/>
      <c r="AG33" s="207"/>
      <c r="AH33" s="207"/>
      <c r="AI33" s="301"/>
      <c r="AJ33" s="1"/>
      <c r="AK33" s="300"/>
      <c r="AL33" s="207"/>
      <c r="AM33" s="207"/>
      <c r="AN33" s="301"/>
      <c r="AO33" s="1"/>
    </row>
    <row r="34" spans="1:41" ht="5.0999999999999996" customHeight="1" thickBot="1" x14ac:dyDescent="0.3">
      <c r="A34" s="1"/>
      <c r="B34" s="5"/>
      <c r="C34" s="11"/>
      <c r="D34" s="290"/>
      <c r="E34" s="3"/>
      <c r="F34" s="3"/>
      <c r="G34" s="11"/>
      <c r="H34" s="12"/>
      <c r="I34" s="1"/>
      <c r="J34" s="20"/>
      <c r="K34" s="20"/>
      <c r="L34" s="1"/>
      <c r="M34" s="11"/>
      <c r="N34" s="11"/>
      <c r="O34" s="290"/>
      <c r="P34" s="11"/>
      <c r="Q34" s="11"/>
      <c r="R34" s="11"/>
      <c r="S34" s="12"/>
      <c r="T34" s="1"/>
      <c r="W34" s="1"/>
      <c r="X34" s="26"/>
      <c r="Y34" s="26"/>
      <c r="Z34" s="290"/>
      <c r="AA34" s="26"/>
      <c r="AB34" s="26"/>
      <c r="AC34" s="26"/>
      <c r="AD34" s="26"/>
      <c r="AE34" s="1"/>
      <c r="AF34" s="200"/>
      <c r="AG34" s="201"/>
      <c r="AH34" s="201"/>
      <c r="AI34" s="202"/>
      <c r="AJ34" s="1"/>
      <c r="AK34" s="200"/>
      <c r="AL34" s="201"/>
      <c r="AM34" s="201"/>
      <c r="AN34" s="202"/>
      <c r="AO34" s="1"/>
    </row>
    <row r="35" spans="1:41" ht="35.1" customHeight="1" thickBot="1" x14ac:dyDescent="0.3">
      <c r="A35" s="1"/>
      <c r="B35" s="255"/>
      <c r="C35" s="240"/>
      <c r="D35" s="240"/>
      <c r="E35" s="240"/>
      <c r="F35" s="240"/>
      <c r="G35" s="240"/>
      <c r="H35" s="240"/>
      <c r="I35" s="1"/>
      <c r="J35" s="20"/>
      <c r="K35" s="20"/>
      <c r="L35" s="1"/>
      <c r="M35" s="273" t="s">
        <v>313</v>
      </c>
      <c r="N35" s="274"/>
      <c r="O35" s="274"/>
      <c r="P35" s="274"/>
      <c r="Q35" s="274"/>
      <c r="R35" s="274"/>
      <c r="S35" s="275"/>
      <c r="T35" s="1"/>
      <c r="W35" s="1"/>
      <c r="X35" s="374" t="s">
        <v>35</v>
      </c>
      <c r="Y35" s="374"/>
      <c r="Z35" s="374"/>
      <c r="AA35" s="374"/>
      <c r="AB35" s="374"/>
      <c r="AC35" s="374"/>
      <c r="AD35" s="374"/>
      <c r="AE35" s="1"/>
      <c r="AF35" s="302"/>
      <c r="AG35" s="298"/>
      <c r="AH35" s="298"/>
      <c r="AI35" s="299"/>
      <c r="AJ35" s="1"/>
      <c r="AK35" s="302"/>
      <c r="AL35" s="298"/>
      <c r="AM35" s="298"/>
      <c r="AN35" s="299"/>
      <c r="AO35" s="1"/>
    </row>
    <row r="36" spans="1:41" ht="35.1" customHeight="1" thickBot="1" x14ac:dyDescent="0.3">
      <c r="A36" s="1"/>
      <c r="B36" s="180"/>
      <c r="C36" s="180"/>
      <c r="D36" s="180"/>
      <c r="E36" s="180"/>
      <c r="F36" s="180"/>
      <c r="G36" s="180"/>
      <c r="H36" s="180"/>
      <c r="I36" s="1"/>
      <c r="J36" s="20"/>
      <c r="K36" s="20"/>
      <c r="L36" s="1"/>
      <c r="M36" s="278" t="s">
        <v>13</v>
      </c>
      <c r="N36" s="279"/>
      <c r="O36" s="274"/>
      <c r="P36" s="164"/>
      <c r="Q36" s="16"/>
      <c r="R36" s="16"/>
      <c r="S36" s="18"/>
      <c r="T36" s="1"/>
      <c r="W36" s="1"/>
      <c r="X36" s="375"/>
      <c r="Y36" s="375"/>
      <c r="Z36" s="375"/>
      <c r="AA36" s="375"/>
      <c r="AB36" s="375"/>
      <c r="AC36" s="375"/>
      <c r="AD36" s="375"/>
      <c r="AE36" s="1"/>
      <c r="AF36" s="300"/>
      <c r="AG36" s="207"/>
      <c r="AH36" s="207"/>
      <c r="AI36" s="301"/>
      <c r="AJ36" s="1"/>
      <c r="AK36" s="300"/>
      <c r="AL36" s="182"/>
      <c r="AM36" s="182"/>
      <c r="AN36" s="301"/>
      <c r="AO36" s="1"/>
    </row>
    <row r="37" spans="1:41" ht="5.0999999999999996" customHeight="1" thickBot="1" x14ac:dyDescent="0.3">
      <c r="A37" s="1"/>
      <c r="B37" s="2"/>
      <c r="C37" s="2"/>
      <c r="D37" s="2"/>
      <c r="E37" s="2"/>
      <c r="F37" s="2"/>
      <c r="G37" s="2"/>
      <c r="H37" s="2"/>
      <c r="I37" s="1"/>
      <c r="J37" s="20"/>
      <c r="K37" s="20"/>
      <c r="L37" s="1"/>
      <c r="M37" s="17"/>
      <c r="N37" s="17"/>
      <c r="O37" s="7"/>
      <c r="P37" s="7"/>
      <c r="Q37" s="7"/>
      <c r="R37" s="7"/>
      <c r="S37" s="8"/>
      <c r="T37" s="1"/>
      <c r="W37" s="1"/>
      <c r="X37" s="376"/>
      <c r="Y37" s="376"/>
      <c r="Z37" s="376"/>
      <c r="AA37" s="376"/>
      <c r="AB37" s="376"/>
      <c r="AC37" s="376"/>
      <c r="AD37" s="376"/>
      <c r="AE37" s="1"/>
      <c r="AF37" s="300"/>
      <c r="AG37" s="207"/>
      <c r="AH37" s="207"/>
      <c r="AI37" s="301"/>
      <c r="AJ37" s="1"/>
      <c r="AK37" s="300"/>
      <c r="AL37" s="182"/>
      <c r="AM37" s="182"/>
      <c r="AN37" s="301"/>
      <c r="AO37" s="1"/>
    </row>
    <row r="38" spans="1:41" ht="35.1" customHeight="1" thickBot="1" x14ac:dyDescent="0.3">
      <c r="A38" s="1"/>
      <c r="B38" s="367" t="s">
        <v>383</v>
      </c>
      <c r="C38" s="181"/>
      <c r="D38" s="181"/>
      <c r="E38" s="181"/>
      <c r="F38" s="181"/>
      <c r="G38" s="181"/>
      <c r="H38" s="181"/>
      <c r="I38" s="1"/>
      <c r="J38" s="20"/>
      <c r="K38" s="20"/>
      <c r="L38" s="1"/>
      <c r="M38" s="339" t="s">
        <v>244</v>
      </c>
      <c r="N38" s="339"/>
      <c r="O38" s="339"/>
      <c r="P38" s="339"/>
      <c r="Q38" s="339"/>
      <c r="R38" s="339"/>
      <c r="S38" s="339"/>
      <c r="T38" s="1"/>
      <c r="W38" s="1"/>
      <c r="X38" s="10"/>
      <c r="Y38" s="10"/>
      <c r="Z38" s="308"/>
      <c r="AA38" s="256" t="s">
        <v>32</v>
      </c>
      <c r="AB38" s="260"/>
      <c r="AC38" s="75"/>
      <c r="AD38" s="82"/>
      <c r="AE38" s="1"/>
      <c r="AF38" s="300"/>
      <c r="AG38" s="207"/>
      <c r="AH38" s="207"/>
      <c r="AI38" s="301"/>
      <c r="AJ38" s="1"/>
      <c r="AK38" s="300"/>
      <c r="AL38" s="182"/>
      <c r="AM38" s="182"/>
      <c r="AN38" s="301"/>
      <c r="AO38" s="1"/>
    </row>
    <row r="39" spans="1:41" ht="5.0999999999999996" customHeight="1" thickBot="1" x14ac:dyDescent="0.3">
      <c r="A39" s="1"/>
      <c r="B39" s="182"/>
      <c r="C39" s="182"/>
      <c r="D39" s="182"/>
      <c r="E39" s="182"/>
      <c r="F39" s="182"/>
      <c r="G39" s="182"/>
      <c r="H39" s="182"/>
      <c r="I39" s="1"/>
      <c r="J39" s="20"/>
      <c r="K39" s="20"/>
      <c r="L39" s="1"/>
      <c r="M39" s="181"/>
      <c r="N39" s="181"/>
      <c r="O39" s="181"/>
      <c r="P39" s="181"/>
      <c r="Q39" s="181"/>
      <c r="R39" s="181"/>
      <c r="S39" s="181"/>
      <c r="T39" s="1"/>
      <c r="W39" s="1"/>
      <c r="X39" s="29"/>
      <c r="Y39" s="11"/>
      <c r="Z39" s="290"/>
      <c r="AA39" s="11"/>
      <c r="AB39" s="3"/>
      <c r="AC39" s="11"/>
      <c r="AD39" s="12"/>
      <c r="AE39" s="1"/>
      <c r="AF39" s="200"/>
      <c r="AG39" s="201"/>
      <c r="AH39" s="201"/>
      <c r="AI39" s="202"/>
      <c r="AJ39" s="1"/>
      <c r="AK39" s="200"/>
      <c r="AL39" s="201"/>
      <c r="AM39" s="201"/>
      <c r="AN39" s="202"/>
      <c r="AO39" s="1"/>
    </row>
    <row r="40" spans="1:41" ht="5.0999999999999996" customHeight="1" thickBot="1" x14ac:dyDescent="0.3">
      <c r="A40" s="1"/>
      <c r="B40" s="182"/>
      <c r="C40" s="182"/>
      <c r="D40" s="182"/>
      <c r="E40" s="182"/>
      <c r="F40" s="182"/>
      <c r="G40" s="182"/>
      <c r="H40" s="182"/>
      <c r="I40" s="1"/>
      <c r="J40" s="20"/>
      <c r="K40" s="20"/>
      <c r="L40" s="1"/>
      <c r="M40" s="181"/>
      <c r="N40" s="181"/>
      <c r="O40" s="181"/>
      <c r="P40" s="181"/>
      <c r="Q40" s="181"/>
      <c r="R40" s="181"/>
      <c r="S40" s="181"/>
      <c r="T40" s="1"/>
      <c r="W40" s="1"/>
      <c r="AE40" s="1"/>
      <c r="AF40" s="302"/>
      <c r="AG40" s="298"/>
      <c r="AH40" s="298"/>
      <c r="AI40" s="299"/>
      <c r="AJ40" s="1"/>
      <c r="AK40" s="302"/>
      <c r="AL40" s="298"/>
      <c r="AM40" s="298"/>
      <c r="AN40" s="299"/>
      <c r="AO40" s="1"/>
    </row>
    <row r="41" spans="1:41" ht="35.1" customHeight="1" thickBot="1" x14ac:dyDescent="0.3">
      <c r="A41" s="1"/>
      <c r="B41" s="370" t="s">
        <v>224</v>
      </c>
      <c r="C41" s="371"/>
      <c r="D41" s="371"/>
      <c r="E41" s="164"/>
      <c r="F41" s="372" t="s">
        <v>227</v>
      </c>
      <c r="G41" s="373"/>
      <c r="H41" s="373"/>
      <c r="I41" s="1"/>
      <c r="J41" s="20"/>
      <c r="K41" s="20"/>
      <c r="L41" s="1"/>
      <c r="M41" s="370" t="s">
        <v>222</v>
      </c>
      <c r="N41" s="371"/>
      <c r="O41" s="312"/>
      <c r="P41" s="164"/>
      <c r="Q41" s="352" t="s">
        <v>225</v>
      </c>
      <c r="R41" s="373"/>
      <c r="S41" s="373"/>
      <c r="T41" s="1"/>
      <c r="W41" s="1"/>
      <c r="X41" s="181" t="s">
        <v>246</v>
      </c>
      <c r="Y41" s="181"/>
      <c r="Z41" s="181"/>
      <c r="AA41" s="181"/>
      <c r="AB41" s="181"/>
      <c r="AC41" s="181"/>
      <c r="AD41" s="181"/>
      <c r="AE41" s="1"/>
      <c r="AF41" s="300"/>
      <c r="AG41" s="182"/>
      <c r="AH41" s="182"/>
      <c r="AI41" s="301"/>
      <c r="AJ41" s="1"/>
      <c r="AK41" s="300"/>
      <c r="AL41" s="182"/>
      <c r="AM41" s="182"/>
      <c r="AN41" s="301"/>
      <c r="AO41" s="1"/>
    </row>
    <row r="42" spans="1:41" ht="35.1" customHeight="1" thickBot="1" x14ac:dyDescent="0.3">
      <c r="A42" s="1"/>
      <c r="B42" s="193"/>
      <c r="C42" s="180"/>
      <c r="D42" s="180"/>
      <c r="E42" s="180"/>
      <c r="F42" s="180"/>
      <c r="G42" s="180"/>
      <c r="H42" s="180"/>
      <c r="I42" s="1"/>
      <c r="J42" s="20"/>
      <c r="K42" s="20"/>
      <c r="L42" s="1"/>
      <c r="M42" s="181" t="s">
        <v>245</v>
      </c>
      <c r="N42" s="182"/>
      <c r="O42" s="182"/>
      <c r="P42" s="182"/>
      <c r="Q42" s="182"/>
      <c r="R42" s="182"/>
      <c r="S42" s="182"/>
      <c r="T42" s="1"/>
      <c r="W42" s="1"/>
      <c r="X42" s="310" t="s">
        <v>228</v>
      </c>
      <c r="Y42" s="311"/>
      <c r="Z42" s="312"/>
      <c r="AA42" s="164"/>
      <c r="AB42" s="352" t="s">
        <v>225</v>
      </c>
      <c r="AC42" s="353"/>
      <c r="AD42" s="353"/>
      <c r="AE42" s="1"/>
      <c r="AF42" s="300"/>
      <c r="AG42" s="182"/>
      <c r="AH42" s="182"/>
      <c r="AI42" s="301"/>
      <c r="AJ42" s="1"/>
      <c r="AK42" s="300"/>
      <c r="AL42" s="182"/>
      <c r="AM42" s="182"/>
      <c r="AN42" s="301"/>
      <c r="AO42" s="1"/>
    </row>
    <row r="43" spans="1:41" ht="35.1" customHeight="1" thickBot="1" x14ac:dyDescent="0.3">
      <c r="A43" s="1"/>
      <c r="B43" s="180"/>
      <c r="C43" s="180"/>
      <c r="D43" s="180"/>
      <c r="E43" s="180"/>
      <c r="F43" s="180"/>
      <c r="G43" s="180"/>
      <c r="H43" s="180"/>
      <c r="I43" s="1"/>
      <c r="J43" s="20"/>
      <c r="K43" s="20"/>
      <c r="L43" s="1"/>
      <c r="M43" s="10"/>
      <c r="N43" s="10"/>
      <c r="O43" s="80"/>
      <c r="P43" s="333" t="s">
        <v>223</v>
      </c>
      <c r="Q43" s="334"/>
      <c r="R43" s="368"/>
      <c r="S43" s="369"/>
      <c r="T43" s="1"/>
      <c r="W43" s="1"/>
      <c r="X43" s="182"/>
      <c r="Y43" s="182"/>
      <c r="Z43" s="182"/>
      <c r="AA43" s="182"/>
      <c r="AB43" s="182"/>
      <c r="AC43" s="182"/>
      <c r="AD43" s="182"/>
      <c r="AE43" s="1"/>
      <c r="AF43" s="300"/>
      <c r="AG43" s="182"/>
      <c r="AH43" s="182"/>
      <c r="AI43" s="301"/>
      <c r="AJ43" s="1"/>
      <c r="AK43" s="300"/>
      <c r="AL43" s="182"/>
      <c r="AM43" s="182"/>
      <c r="AN43" s="301"/>
      <c r="AO43" s="1"/>
    </row>
    <row r="44" spans="1:41" ht="5.0999999999999996" customHeight="1" thickBot="1" x14ac:dyDescent="0.3">
      <c r="A44" s="1"/>
      <c r="B44" s="179"/>
      <c r="C44" s="179"/>
      <c r="D44" s="179"/>
      <c r="E44" s="179"/>
      <c r="F44" s="179"/>
      <c r="G44" s="179"/>
      <c r="H44" s="179"/>
      <c r="I44" s="1"/>
      <c r="J44" s="20"/>
      <c r="K44" s="20"/>
      <c r="L44" s="1"/>
      <c r="M44" s="2"/>
      <c r="N44" s="139"/>
      <c r="O44" s="78"/>
      <c r="P44" s="2"/>
      <c r="Q44" s="2"/>
      <c r="R44" s="2"/>
      <c r="S44" s="2"/>
      <c r="T44" s="1"/>
      <c r="W44" s="1"/>
      <c r="X44" s="207"/>
      <c r="Y44" s="207"/>
      <c r="Z44" s="207"/>
      <c r="AA44" s="207"/>
      <c r="AB44" s="207"/>
      <c r="AC44" s="207"/>
      <c r="AD44" s="207"/>
      <c r="AE44" s="1"/>
      <c r="AF44" s="200"/>
      <c r="AG44" s="201"/>
      <c r="AH44" s="201"/>
      <c r="AI44" s="202"/>
      <c r="AJ44" s="1"/>
      <c r="AK44" s="200"/>
      <c r="AL44" s="201"/>
      <c r="AM44" s="201"/>
      <c r="AN44" s="202"/>
      <c r="AO44" s="1"/>
    </row>
    <row r="45" spans="1:41" ht="9.9499999999999993" customHeight="1" x14ac:dyDescent="0.25">
      <c r="A45" s="1"/>
      <c r="B45" s="303"/>
      <c r="C45" s="303"/>
      <c r="D45" s="303"/>
      <c r="E45" s="303"/>
      <c r="F45" s="303"/>
      <c r="G45" s="303"/>
      <c r="H45" s="303"/>
      <c r="I45" s="1"/>
      <c r="J45" s="20"/>
      <c r="K45" s="20"/>
      <c r="L45" s="1"/>
      <c r="M45" s="304"/>
      <c r="N45" s="251"/>
      <c r="O45" s="251"/>
      <c r="P45" s="251"/>
      <c r="Q45" s="251"/>
      <c r="R45" s="251"/>
      <c r="S45" s="251"/>
      <c r="T45" s="1"/>
      <c r="W45" s="1"/>
      <c r="X45" s="305"/>
      <c r="Y45" s="305"/>
      <c r="Z45" s="305"/>
      <c r="AA45" s="305"/>
      <c r="AB45" s="305"/>
      <c r="AC45" s="305"/>
      <c r="AD45" s="305"/>
      <c r="AE45" s="1"/>
      <c r="AF45" s="126"/>
      <c r="AG45" s="120"/>
      <c r="AH45" s="120"/>
      <c r="AI45" s="127"/>
      <c r="AJ45" s="1"/>
      <c r="AK45" s="126"/>
      <c r="AL45" s="120"/>
      <c r="AM45" s="120"/>
      <c r="AN45" s="127"/>
      <c r="AO45" s="1"/>
    </row>
    <row r="46" spans="1:41" ht="15.75" customHeight="1" thickBot="1" x14ac:dyDescent="0.3">
      <c r="A46" s="1"/>
      <c r="B46" s="289" t="s">
        <v>349</v>
      </c>
      <c r="C46" s="290"/>
      <c r="D46" s="290"/>
      <c r="E46" s="290"/>
      <c r="F46" s="290"/>
      <c r="G46" s="290"/>
      <c r="H46" s="290"/>
      <c r="I46" s="1"/>
      <c r="J46" s="20"/>
      <c r="K46" s="20"/>
      <c r="L46" s="1"/>
      <c r="M46" s="289" t="s">
        <v>349</v>
      </c>
      <c r="N46" s="290"/>
      <c r="O46" s="290"/>
      <c r="P46" s="290"/>
      <c r="Q46" s="290"/>
      <c r="R46" s="290"/>
      <c r="S46" s="290"/>
      <c r="T46" s="1"/>
      <c r="W46" s="1"/>
      <c r="X46" s="289" t="s">
        <v>349</v>
      </c>
      <c r="Y46" s="290"/>
      <c r="Z46" s="290"/>
      <c r="AA46" s="290"/>
      <c r="AB46" s="290"/>
      <c r="AC46" s="290"/>
      <c r="AD46" s="290"/>
      <c r="AE46" s="1"/>
      <c r="AF46" s="250"/>
      <c r="AG46" s="179"/>
      <c r="AH46" s="179"/>
      <c r="AI46" s="179"/>
      <c r="AJ46" s="1"/>
      <c r="AK46" s="250"/>
      <c r="AL46" s="179"/>
      <c r="AM46" s="179"/>
      <c r="AN46" s="179"/>
      <c r="AO46" s="1"/>
    </row>
    <row r="47" spans="1:41" ht="60" customHeight="1" thickBot="1" x14ac:dyDescent="0.3">
      <c r="A47" s="1"/>
      <c r="B47" s="355" t="s">
        <v>372</v>
      </c>
      <c r="C47" s="355"/>
      <c r="D47" s="355"/>
      <c r="E47" s="355"/>
      <c r="F47" s="355"/>
      <c r="G47" s="355"/>
      <c r="H47" s="355"/>
      <c r="I47" s="1"/>
      <c r="J47" s="20"/>
      <c r="K47" s="20"/>
      <c r="L47" s="1"/>
      <c r="M47" s="380" t="s">
        <v>374</v>
      </c>
      <c r="N47" s="336"/>
      <c r="O47" s="336"/>
      <c r="P47" s="336"/>
      <c r="Q47" s="336"/>
      <c r="R47" s="336"/>
      <c r="S47" s="336"/>
      <c r="T47" s="1"/>
      <c r="W47" s="1"/>
      <c r="X47" s="354" t="s">
        <v>376</v>
      </c>
      <c r="Y47" s="354"/>
      <c r="Z47" s="354"/>
      <c r="AA47" s="354"/>
      <c r="AB47" s="354"/>
      <c r="AC47" s="354"/>
      <c r="AD47" s="354"/>
      <c r="AE47" s="1"/>
      <c r="AF47" s="302"/>
      <c r="AG47" s="298"/>
      <c r="AH47" s="298"/>
      <c r="AI47" s="299"/>
      <c r="AJ47" s="1"/>
      <c r="AK47" s="302"/>
      <c r="AL47" s="298"/>
      <c r="AM47" s="298"/>
      <c r="AN47" s="299"/>
      <c r="AO47" s="1"/>
    </row>
    <row r="48" spans="1:41" ht="35.1" customHeight="1" thickBot="1" x14ac:dyDescent="0.3">
      <c r="A48" s="1"/>
      <c r="B48" s="10"/>
      <c r="C48" s="10"/>
      <c r="D48" s="250"/>
      <c r="E48" s="313" t="s">
        <v>23</v>
      </c>
      <c r="F48" s="314"/>
      <c r="G48" s="242"/>
      <c r="H48" s="243"/>
      <c r="I48" s="1"/>
      <c r="J48" s="20"/>
      <c r="K48" s="20"/>
      <c r="L48" s="1"/>
      <c r="M48" s="10"/>
      <c r="N48" s="10"/>
      <c r="O48" s="250"/>
      <c r="P48" s="256" t="s">
        <v>32</v>
      </c>
      <c r="Q48" s="260"/>
      <c r="R48" s="107"/>
      <c r="S48" s="100"/>
      <c r="T48" s="1"/>
      <c r="W48" s="1"/>
      <c r="X48" s="10"/>
      <c r="Y48" s="10"/>
      <c r="Z48" s="250"/>
      <c r="AA48" s="256" t="s">
        <v>32</v>
      </c>
      <c r="AB48" s="260"/>
      <c r="AC48" s="107"/>
      <c r="AD48" s="100"/>
      <c r="AE48" s="1"/>
      <c r="AF48" s="300"/>
      <c r="AG48" s="207"/>
      <c r="AH48" s="207"/>
      <c r="AI48" s="301"/>
      <c r="AJ48" s="1"/>
      <c r="AK48" s="300"/>
      <c r="AL48" s="207"/>
      <c r="AM48" s="207"/>
      <c r="AN48" s="301"/>
      <c r="AO48" s="1"/>
    </row>
    <row r="49" spans="1:41" ht="5.0999999999999996" customHeight="1" thickBot="1" x14ac:dyDescent="0.3">
      <c r="A49" s="1"/>
      <c r="B49" s="11"/>
      <c r="C49" s="11"/>
      <c r="D49" s="290"/>
      <c r="E49" s="11"/>
      <c r="F49" s="11"/>
      <c r="G49" s="11"/>
      <c r="H49" s="12"/>
      <c r="I49" s="1"/>
      <c r="J49" s="20"/>
      <c r="K49" s="20"/>
      <c r="L49" s="1"/>
      <c r="M49" s="11"/>
      <c r="N49" s="11"/>
      <c r="O49" s="290"/>
      <c r="P49" s="11"/>
      <c r="Q49" s="11"/>
      <c r="R49" s="11"/>
      <c r="S49" s="12"/>
      <c r="T49" s="1"/>
      <c r="W49" s="1"/>
      <c r="X49" s="11"/>
      <c r="Y49" s="11"/>
      <c r="Z49" s="290"/>
      <c r="AA49" s="11"/>
      <c r="AB49" s="11"/>
      <c r="AC49" s="11"/>
      <c r="AD49" s="12"/>
      <c r="AE49" s="1"/>
      <c r="AF49" s="200"/>
      <c r="AG49" s="201"/>
      <c r="AH49" s="201"/>
      <c r="AI49" s="202"/>
      <c r="AJ49" s="1"/>
      <c r="AK49" s="200"/>
      <c r="AL49" s="201"/>
      <c r="AM49" s="201"/>
      <c r="AN49" s="202"/>
      <c r="AO49" s="1"/>
    </row>
    <row r="50" spans="1:41" ht="60" customHeight="1" thickBot="1" x14ac:dyDescent="0.3">
      <c r="A50" s="1"/>
      <c r="B50" s="386" t="s">
        <v>373</v>
      </c>
      <c r="C50" s="355"/>
      <c r="D50" s="355"/>
      <c r="E50" s="355"/>
      <c r="F50" s="355"/>
      <c r="G50" s="355"/>
      <c r="H50" s="355"/>
      <c r="I50" s="1"/>
      <c r="J50" s="20"/>
      <c r="K50" s="20"/>
      <c r="L50" s="1"/>
      <c r="M50" s="318" t="s">
        <v>375</v>
      </c>
      <c r="N50" s="264"/>
      <c r="O50" s="264"/>
      <c r="P50" s="264"/>
      <c r="Q50" s="265"/>
      <c r="R50" s="265"/>
      <c r="S50" s="264"/>
      <c r="T50" s="1"/>
      <c r="W50" s="1"/>
      <c r="X50" s="318" t="s">
        <v>377</v>
      </c>
      <c r="Y50" s="264"/>
      <c r="Z50" s="264"/>
      <c r="AA50" s="264"/>
      <c r="AB50" s="265"/>
      <c r="AC50" s="265"/>
      <c r="AD50" s="264"/>
      <c r="AE50" s="1"/>
      <c r="AF50" s="302"/>
      <c r="AG50" s="298"/>
      <c r="AH50" s="298"/>
      <c r="AI50" s="299"/>
      <c r="AJ50" s="1"/>
      <c r="AK50" s="302"/>
      <c r="AL50" s="298"/>
      <c r="AM50" s="298"/>
      <c r="AN50" s="299"/>
      <c r="AO50" s="1"/>
    </row>
    <row r="51" spans="1:41" ht="35.1" customHeight="1" thickBot="1" x14ac:dyDescent="0.3">
      <c r="A51" s="1"/>
      <c r="B51" s="10"/>
      <c r="C51" s="10"/>
      <c r="D51" s="250"/>
      <c r="E51" s="313" t="s">
        <v>274</v>
      </c>
      <c r="F51" s="314"/>
      <c r="G51" s="387"/>
      <c r="H51" s="388"/>
      <c r="I51" s="1"/>
      <c r="J51" s="20"/>
      <c r="K51" s="20"/>
      <c r="L51" s="1"/>
      <c r="M51" s="10"/>
      <c r="N51" s="10"/>
      <c r="O51" s="295" t="s">
        <v>275</v>
      </c>
      <c r="P51" s="296"/>
      <c r="Q51" s="119"/>
      <c r="R51" s="106" t="s">
        <v>276</v>
      </c>
      <c r="S51" s="109"/>
      <c r="T51" s="1"/>
      <c r="W51" s="1"/>
      <c r="X51" s="10"/>
      <c r="Y51" s="10"/>
      <c r="Z51" s="250"/>
      <c r="AA51" s="313" t="s">
        <v>277</v>
      </c>
      <c r="AB51" s="314"/>
      <c r="AC51" s="389"/>
      <c r="AD51" s="390"/>
      <c r="AE51" s="1"/>
      <c r="AF51" s="300"/>
      <c r="AG51" s="207"/>
      <c r="AH51" s="207"/>
      <c r="AI51" s="301"/>
      <c r="AJ51" s="1"/>
      <c r="AK51" s="300"/>
      <c r="AL51" s="207"/>
      <c r="AM51" s="207"/>
      <c r="AN51" s="301"/>
      <c r="AO51" s="1"/>
    </row>
    <row r="52" spans="1:41" ht="5.0999999999999996" customHeight="1" thickBot="1" x14ac:dyDescent="0.3">
      <c r="A52" s="1"/>
      <c r="B52" s="11"/>
      <c r="C52" s="11"/>
      <c r="D52" s="290"/>
      <c r="E52" s="11"/>
      <c r="F52" s="11"/>
      <c r="G52" s="11"/>
      <c r="H52" s="12"/>
      <c r="I52" s="1"/>
      <c r="J52" s="20"/>
      <c r="K52" s="20"/>
      <c r="L52" s="1"/>
      <c r="M52" s="11"/>
      <c r="N52" s="11"/>
      <c r="O52" s="103"/>
      <c r="P52" s="103"/>
      <c r="Q52" s="103"/>
      <c r="R52" s="103"/>
      <c r="S52" s="108"/>
      <c r="T52" s="1"/>
      <c r="W52" s="1"/>
      <c r="X52" s="11"/>
      <c r="Y52" s="11"/>
      <c r="Z52" s="290"/>
      <c r="AA52" s="11"/>
      <c r="AB52" s="11"/>
      <c r="AC52" s="11"/>
      <c r="AD52" s="12"/>
      <c r="AE52" s="1"/>
      <c r="AF52" s="200"/>
      <c r="AG52" s="201"/>
      <c r="AH52" s="201"/>
      <c r="AI52" s="202"/>
      <c r="AJ52" s="1"/>
      <c r="AK52" s="200"/>
      <c r="AL52" s="201"/>
      <c r="AM52" s="201"/>
      <c r="AN52" s="202"/>
      <c r="AO52" s="1"/>
    </row>
    <row r="53" spans="1:41" ht="15" customHeight="1" x14ac:dyDescent="0.25">
      <c r="A53" s="1"/>
      <c r="B53" s="385"/>
      <c r="C53" s="385"/>
      <c r="D53" s="385"/>
      <c r="E53" s="385"/>
      <c r="F53" s="385"/>
      <c r="G53" s="385"/>
      <c r="H53" s="385"/>
      <c r="I53" s="1"/>
      <c r="J53" s="20"/>
      <c r="K53" s="20"/>
      <c r="L53" s="1"/>
      <c r="M53" s="240"/>
      <c r="N53" s="240"/>
      <c r="O53" s="240"/>
      <c r="P53" s="240"/>
      <c r="Q53" s="240"/>
      <c r="R53" s="240"/>
      <c r="S53" s="240"/>
      <c r="T53" s="1"/>
      <c r="W53" s="1"/>
      <c r="X53" s="379"/>
      <c r="Y53" s="379"/>
      <c r="Z53" s="379"/>
      <c r="AA53" s="379"/>
      <c r="AB53" s="379"/>
      <c r="AC53" s="379"/>
      <c r="AD53" s="379"/>
      <c r="AE53" s="1"/>
      <c r="AF53" s="259"/>
      <c r="AG53" s="259"/>
      <c r="AH53" s="259"/>
      <c r="AI53" s="259"/>
      <c r="AJ53" s="1"/>
      <c r="AK53" s="259"/>
      <c r="AL53" s="259"/>
      <c r="AM53" s="259"/>
      <c r="AN53" s="259"/>
      <c r="AO53" s="1"/>
    </row>
    <row r="54" spans="1:41" ht="18.75" x14ac:dyDescent="0.3">
      <c r="A54" s="1"/>
      <c r="B54" s="365" t="s">
        <v>251</v>
      </c>
      <c r="C54" s="366"/>
      <c r="D54" s="366"/>
      <c r="E54" s="366"/>
      <c r="F54" s="366"/>
      <c r="G54" s="366"/>
      <c r="H54" s="366"/>
      <c r="I54" s="1"/>
      <c r="J54" s="20"/>
      <c r="K54" s="20"/>
      <c r="L54" s="1"/>
      <c r="M54" s="365" t="s">
        <v>16</v>
      </c>
      <c r="N54" s="366"/>
      <c r="O54" s="366"/>
      <c r="P54" s="366"/>
      <c r="Q54" s="366"/>
      <c r="R54" s="366"/>
      <c r="S54" s="366"/>
      <c r="T54" s="1"/>
      <c r="W54" s="1"/>
      <c r="X54" s="365" t="s">
        <v>16</v>
      </c>
      <c r="Y54" s="366"/>
      <c r="Z54" s="366"/>
      <c r="AA54" s="366"/>
      <c r="AB54" s="366"/>
      <c r="AC54" s="366"/>
      <c r="AD54" s="366"/>
      <c r="AE54" s="1"/>
      <c r="AF54" s="251"/>
      <c r="AG54" s="251"/>
      <c r="AH54" s="251"/>
      <c r="AI54" s="251"/>
      <c r="AJ54" s="1"/>
      <c r="AK54" s="251"/>
      <c r="AL54" s="251"/>
      <c r="AM54" s="251"/>
      <c r="AN54" s="251"/>
      <c r="AO54" s="1"/>
    </row>
    <row r="55" spans="1:41" ht="15" customHeight="1" thickBot="1" x14ac:dyDescent="0.3">
      <c r="A55" s="1"/>
      <c r="B55" s="289" t="s">
        <v>26</v>
      </c>
      <c r="C55" s="290"/>
      <c r="D55" s="290"/>
      <c r="E55" s="290"/>
      <c r="F55" s="290"/>
      <c r="G55" s="290"/>
      <c r="H55" s="290"/>
      <c r="I55" s="1"/>
      <c r="J55" s="20"/>
      <c r="K55" s="20"/>
      <c r="L55" s="1"/>
      <c r="M55" s="289" t="s">
        <v>26</v>
      </c>
      <c r="N55" s="290"/>
      <c r="O55" s="290"/>
      <c r="P55" s="290"/>
      <c r="Q55" s="290"/>
      <c r="R55" s="290"/>
      <c r="S55" s="290"/>
      <c r="T55" s="1"/>
      <c r="W55" s="1"/>
      <c r="X55" s="289" t="s">
        <v>26</v>
      </c>
      <c r="Y55" s="290"/>
      <c r="Z55" s="290"/>
      <c r="AA55" s="290"/>
      <c r="AB55" s="290"/>
      <c r="AC55" s="290"/>
      <c r="AD55" s="290"/>
      <c r="AE55" s="1"/>
      <c r="AF55" s="248"/>
      <c r="AG55" s="249"/>
      <c r="AH55" s="249"/>
      <c r="AI55" s="249"/>
      <c r="AJ55" s="1"/>
      <c r="AK55" s="248"/>
      <c r="AL55" s="249"/>
      <c r="AM55" s="249"/>
      <c r="AN55" s="249"/>
      <c r="AO55" s="1"/>
    </row>
    <row r="56" spans="1:41" ht="35.1" customHeight="1" thickBot="1" x14ac:dyDescent="0.3">
      <c r="A56" s="1"/>
      <c r="B56" s="286" t="s">
        <v>234</v>
      </c>
      <c r="C56" s="265"/>
      <c r="D56" s="265"/>
      <c r="E56" s="265"/>
      <c r="F56" s="265"/>
      <c r="G56" s="265"/>
      <c r="H56" s="287"/>
      <c r="I56" s="1"/>
      <c r="J56" s="20"/>
      <c r="K56" s="20"/>
      <c r="L56" s="1"/>
      <c r="M56" s="265" t="s">
        <v>36</v>
      </c>
      <c r="N56" s="354"/>
      <c r="O56" s="354"/>
      <c r="P56" s="354"/>
      <c r="Q56" s="354"/>
      <c r="R56" s="354"/>
      <c r="S56" s="354"/>
      <c r="T56" s="1"/>
      <c r="W56" s="1"/>
      <c r="X56" s="286" t="s">
        <v>259</v>
      </c>
      <c r="Y56" s="265"/>
      <c r="Z56" s="265"/>
      <c r="AA56" s="265"/>
      <c r="AB56" s="265"/>
      <c r="AC56" s="265"/>
      <c r="AD56" s="287"/>
      <c r="AE56" s="1"/>
      <c r="AF56" s="298"/>
      <c r="AG56" s="298"/>
      <c r="AH56" s="298"/>
      <c r="AI56" s="298"/>
      <c r="AJ56" s="1"/>
      <c r="AK56" s="298"/>
      <c r="AL56" s="298"/>
      <c r="AM56" s="298"/>
      <c r="AN56" s="298"/>
      <c r="AO56" s="1"/>
    </row>
    <row r="57" spans="1:41" ht="35.1" customHeight="1" thickBot="1" x14ac:dyDescent="0.3">
      <c r="A57" s="1"/>
      <c r="B57" s="10"/>
      <c r="C57" s="10"/>
      <c r="D57" s="308"/>
      <c r="E57" s="313" t="s">
        <v>17</v>
      </c>
      <c r="F57" s="314"/>
      <c r="G57" s="340"/>
      <c r="H57" s="341"/>
      <c r="I57" s="1"/>
      <c r="J57" s="20"/>
      <c r="K57" s="20"/>
      <c r="L57" s="1"/>
      <c r="M57" s="10"/>
      <c r="N57" s="10"/>
      <c r="O57" s="308"/>
      <c r="P57" s="313" t="s">
        <v>38</v>
      </c>
      <c r="Q57" s="314"/>
      <c r="R57" s="261"/>
      <c r="S57" s="262"/>
      <c r="T57" s="1"/>
      <c r="W57" s="1"/>
      <c r="X57" s="313" t="s">
        <v>37</v>
      </c>
      <c r="Y57" s="314"/>
      <c r="Z57" s="261"/>
      <c r="AA57" s="348"/>
      <c r="AB57" s="348"/>
      <c r="AC57" s="348"/>
      <c r="AD57" s="262"/>
      <c r="AE57" s="1"/>
      <c r="AF57" s="207"/>
      <c r="AG57" s="207"/>
      <c r="AH57" s="207"/>
      <c r="AI57" s="207"/>
      <c r="AJ57" s="1"/>
      <c r="AK57" s="207"/>
      <c r="AL57" s="207"/>
      <c r="AM57" s="207"/>
      <c r="AN57" s="207"/>
      <c r="AO57" s="1"/>
    </row>
    <row r="58" spans="1:41" ht="5.0999999999999996" customHeight="1" thickBot="1" x14ac:dyDescent="0.3">
      <c r="A58" s="1"/>
      <c r="B58" s="11"/>
      <c r="C58" s="11"/>
      <c r="D58" s="290"/>
      <c r="E58" s="11"/>
      <c r="F58" s="11"/>
      <c r="G58" s="11"/>
      <c r="H58" s="12"/>
      <c r="I58" s="1"/>
      <c r="J58" s="20"/>
      <c r="K58" s="20"/>
      <c r="L58" s="1"/>
      <c r="M58" s="11"/>
      <c r="N58" s="11"/>
      <c r="O58" s="290"/>
      <c r="P58" s="11"/>
      <c r="Q58" s="11"/>
      <c r="R58" s="11"/>
      <c r="S58" s="12"/>
      <c r="T58" s="1"/>
      <c r="W58" s="1"/>
      <c r="X58" s="24"/>
      <c r="Y58" s="24"/>
      <c r="Z58" s="78"/>
      <c r="AA58" s="24"/>
      <c r="AB58" s="24"/>
      <c r="AC58" s="24"/>
      <c r="AD58" s="9"/>
      <c r="AE58" s="1"/>
      <c r="AF58" s="201"/>
      <c r="AG58" s="201"/>
      <c r="AH58" s="201"/>
      <c r="AI58" s="201"/>
      <c r="AJ58" s="1"/>
      <c r="AK58" s="201"/>
      <c r="AL58" s="201"/>
      <c r="AM58" s="201"/>
      <c r="AN58" s="201"/>
      <c r="AO58" s="1"/>
    </row>
    <row r="59" spans="1:41" ht="35.1" customHeight="1" thickBot="1" x14ac:dyDescent="0.3">
      <c r="A59" s="1"/>
      <c r="B59" s="286" t="s">
        <v>397</v>
      </c>
      <c r="C59" s="265"/>
      <c r="D59" s="265"/>
      <c r="E59" s="265"/>
      <c r="F59" s="265"/>
      <c r="G59" s="265"/>
      <c r="H59" s="287"/>
      <c r="I59" s="1"/>
      <c r="J59" s="20"/>
      <c r="K59" s="20"/>
      <c r="L59" s="1"/>
      <c r="M59" s="240"/>
      <c r="N59" s="240"/>
      <c r="O59" s="240"/>
      <c r="P59" s="240"/>
      <c r="Q59" s="240"/>
      <c r="R59" s="240"/>
      <c r="S59" s="240"/>
      <c r="T59" s="1"/>
      <c r="W59" s="1"/>
      <c r="X59" s="179"/>
      <c r="Y59" s="180"/>
      <c r="Z59" s="180"/>
      <c r="AA59" s="180"/>
      <c r="AB59" s="180"/>
      <c r="AC59" s="180"/>
      <c r="AD59" s="180"/>
      <c r="AE59" s="1"/>
      <c r="AF59" s="298"/>
      <c r="AG59" s="298"/>
      <c r="AH59" s="298"/>
      <c r="AI59" s="298"/>
      <c r="AJ59" s="1"/>
      <c r="AK59" s="298"/>
      <c r="AL59" s="298"/>
      <c r="AM59" s="298"/>
      <c r="AN59" s="298"/>
      <c r="AO59" s="1"/>
    </row>
    <row r="60" spans="1:41" ht="35.1" customHeight="1" thickBot="1" x14ac:dyDescent="0.3">
      <c r="A60" s="1"/>
      <c r="B60" s="10"/>
      <c r="C60" s="10"/>
      <c r="D60" s="308"/>
      <c r="E60" s="313" t="s">
        <v>18</v>
      </c>
      <c r="F60" s="314"/>
      <c r="G60" s="340"/>
      <c r="H60" s="341"/>
      <c r="I60" s="1"/>
      <c r="J60" s="20"/>
      <c r="K60" s="20"/>
      <c r="L60" s="1"/>
      <c r="M60" s="179"/>
      <c r="N60" s="179"/>
      <c r="O60" s="179"/>
      <c r="P60" s="179"/>
      <c r="Q60" s="179"/>
      <c r="R60" s="179"/>
      <c r="S60" s="179"/>
      <c r="T60" s="1"/>
      <c r="W60" s="1"/>
      <c r="X60" s="180"/>
      <c r="Y60" s="180"/>
      <c r="Z60" s="180"/>
      <c r="AA60" s="180"/>
      <c r="AB60" s="180"/>
      <c r="AC60" s="180"/>
      <c r="AD60" s="180"/>
      <c r="AE60" s="1"/>
      <c r="AF60" s="207"/>
      <c r="AG60" s="207"/>
      <c r="AH60" s="207"/>
      <c r="AI60" s="207"/>
      <c r="AJ60" s="1"/>
      <c r="AK60" s="207"/>
      <c r="AL60" s="207"/>
      <c r="AM60" s="207"/>
      <c r="AN60" s="207"/>
      <c r="AO60" s="1"/>
    </row>
    <row r="61" spans="1:41" ht="5.0999999999999996" customHeight="1" x14ac:dyDescent="0.25">
      <c r="A61" s="1"/>
      <c r="B61" s="11"/>
      <c r="C61" s="11"/>
      <c r="D61" s="290"/>
      <c r="E61" s="11"/>
      <c r="F61" s="11"/>
      <c r="G61" s="11"/>
      <c r="H61" s="12"/>
      <c r="I61" s="1"/>
      <c r="J61" s="20"/>
      <c r="K61" s="20"/>
      <c r="L61" s="1"/>
      <c r="M61" s="179"/>
      <c r="N61" s="179"/>
      <c r="O61" s="179"/>
      <c r="P61" s="179"/>
      <c r="Q61" s="179"/>
      <c r="R61" s="179"/>
      <c r="S61" s="179"/>
      <c r="T61" s="1"/>
      <c r="W61" s="1"/>
      <c r="X61" s="180"/>
      <c r="Y61" s="180"/>
      <c r="Z61" s="180"/>
      <c r="AA61" s="180"/>
      <c r="AB61" s="180"/>
      <c r="AC61" s="180"/>
      <c r="AD61" s="180"/>
      <c r="AE61" s="1"/>
      <c r="AF61" s="207"/>
      <c r="AG61" s="207"/>
      <c r="AH61" s="207"/>
      <c r="AI61" s="207"/>
      <c r="AJ61" s="1"/>
      <c r="AK61" s="207"/>
      <c r="AL61" s="207"/>
      <c r="AM61" s="207"/>
      <c r="AN61" s="207"/>
      <c r="AO61" s="1"/>
    </row>
    <row r="62" spans="1:41" ht="35.1" customHeight="1" thickBot="1" x14ac:dyDescent="0.3">
      <c r="A62" s="1"/>
      <c r="B62" s="286" t="s">
        <v>27</v>
      </c>
      <c r="C62" s="265"/>
      <c r="D62" s="265"/>
      <c r="E62" s="265"/>
      <c r="F62" s="265"/>
      <c r="G62" s="265"/>
      <c r="H62" s="287"/>
      <c r="I62" s="1"/>
      <c r="J62" s="20"/>
      <c r="K62" s="20"/>
      <c r="L62" s="1"/>
      <c r="M62" s="179"/>
      <c r="N62" s="179"/>
      <c r="O62" s="179"/>
      <c r="P62" s="179"/>
      <c r="Q62" s="179"/>
      <c r="R62" s="179"/>
      <c r="S62" s="179"/>
      <c r="T62" s="1"/>
      <c r="W62" s="22"/>
      <c r="X62" s="180"/>
      <c r="Y62" s="180"/>
      <c r="Z62" s="180"/>
      <c r="AA62" s="180"/>
      <c r="AB62" s="180"/>
      <c r="AC62" s="180"/>
      <c r="AD62" s="180"/>
      <c r="AE62" s="1"/>
      <c r="AF62" s="207"/>
      <c r="AG62" s="207"/>
      <c r="AH62" s="207"/>
      <c r="AI62" s="207"/>
      <c r="AJ62" s="1"/>
      <c r="AK62" s="207"/>
      <c r="AL62" s="207"/>
      <c r="AM62" s="207"/>
      <c r="AN62" s="207"/>
      <c r="AO62" s="1"/>
    </row>
    <row r="63" spans="1:41" ht="35.1" customHeight="1" thickBot="1" x14ac:dyDescent="0.3">
      <c r="A63" s="1"/>
      <c r="B63" s="10"/>
      <c r="C63" s="10"/>
      <c r="D63" s="308"/>
      <c r="E63" s="313" t="s">
        <v>19</v>
      </c>
      <c r="F63" s="314"/>
      <c r="G63" s="340"/>
      <c r="H63" s="341"/>
      <c r="I63" s="1"/>
      <c r="J63" s="20"/>
      <c r="K63" s="20"/>
      <c r="L63" s="1"/>
      <c r="M63" s="290"/>
      <c r="N63" s="290"/>
      <c r="O63" s="290"/>
      <c r="P63" s="290"/>
      <c r="Q63" s="290"/>
      <c r="R63" s="290"/>
      <c r="S63" s="290"/>
      <c r="T63" s="1"/>
      <c r="W63" s="1"/>
      <c r="X63" s="290"/>
      <c r="Y63" s="290"/>
      <c r="Z63" s="290"/>
      <c r="AA63" s="290"/>
      <c r="AB63" s="290"/>
      <c r="AC63" s="290"/>
      <c r="AD63" s="290"/>
      <c r="AE63" s="1"/>
      <c r="AF63" s="207"/>
      <c r="AG63" s="207"/>
      <c r="AH63" s="207"/>
      <c r="AI63" s="207"/>
      <c r="AJ63" s="1"/>
      <c r="AK63" s="207"/>
      <c r="AL63" s="207"/>
      <c r="AM63" s="207"/>
      <c r="AN63" s="207"/>
      <c r="AO63" s="1"/>
    </row>
    <row r="64" spans="1:41" ht="5.0999999999999996" customHeight="1" x14ac:dyDescent="0.25">
      <c r="A64" s="1"/>
      <c r="B64" s="11"/>
      <c r="C64" s="11"/>
      <c r="D64" s="290"/>
      <c r="E64" s="11"/>
      <c r="F64" s="11"/>
      <c r="G64" s="11"/>
      <c r="H64" s="12"/>
      <c r="I64" s="1"/>
      <c r="J64" s="20"/>
      <c r="K64" s="20"/>
      <c r="L64" s="1"/>
      <c r="T64" s="1"/>
      <c r="W64" s="1"/>
      <c r="X64" s="339" t="s">
        <v>260</v>
      </c>
      <c r="Y64" s="339"/>
      <c r="Z64" s="339"/>
      <c r="AA64" s="339"/>
      <c r="AB64" s="339"/>
      <c r="AC64" s="339"/>
      <c r="AD64" s="339"/>
      <c r="AE64" s="1"/>
      <c r="AF64" s="302"/>
      <c r="AG64" s="298"/>
      <c r="AH64" s="298"/>
      <c r="AI64" s="299"/>
      <c r="AJ64" s="1"/>
      <c r="AK64" s="302"/>
      <c r="AL64" s="298"/>
      <c r="AM64" s="298"/>
      <c r="AN64" s="299"/>
      <c r="AO64" s="1"/>
    </row>
    <row r="65" spans="1:41" ht="15.75" customHeight="1" x14ac:dyDescent="0.25">
      <c r="A65" s="1"/>
      <c r="B65" s="338" t="s">
        <v>398</v>
      </c>
      <c r="C65" s="339"/>
      <c r="D65" s="339"/>
      <c r="E65" s="339"/>
      <c r="F65" s="339"/>
      <c r="G65" s="339"/>
      <c r="H65" s="339"/>
      <c r="I65" s="1"/>
      <c r="J65" s="20"/>
      <c r="K65" s="20"/>
      <c r="L65" s="94"/>
      <c r="M65" s="329" t="s">
        <v>254</v>
      </c>
      <c r="N65" s="181"/>
      <c r="O65" s="181"/>
      <c r="P65" s="181"/>
      <c r="Q65" s="181"/>
      <c r="R65" s="181"/>
      <c r="S65" s="181"/>
      <c r="T65" s="1"/>
      <c r="W65" s="1"/>
      <c r="X65" s="267"/>
      <c r="Y65" s="267"/>
      <c r="Z65" s="267"/>
      <c r="AA65" s="267"/>
      <c r="AB65" s="267"/>
      <c r="AC65" s="267"/>
      <c r="AD65" s="267"/>
      <c r="AE65" s="1"/>
      <c r="AF65" s="300"/>
      <c r="AG65" s="207"/>
      <c r="AH65" s="207"/>
      <c r="AI65" s="301"/>
      <c r="AJ65" s="1"/>
      <c r="AK65" s="300"/>
      <c r="AL65" s="207"/>
      <c r="AM65" s="207"/>
      <c r="AN65" s="301"/>
      <c r="AO65" s="1"/>
    </row>
    <row r="66" spans="1:41" ht="15.75" customHeight="1" x14ac:dyDescent="0.25">
      <c r="A66" s="1"/>
      <c r="B66" s="181"/>
      <c r="C66" s="181"/>
      <c r="D66" s="181"/>
      <c r="E66" s="181"/>
      <c r="F66" s="181"/>
      <c r="G66" s="181"/>
      <c r="H66" s="181"/>
      <c r="I66" s="1"/>
      <c r="J66" s="20"/>
      <c r="K66" s="20"/>
      <c r="L66" s="94"/>
      <c r="M66" s="181"/>
      <c r="N66" s="181"/>
      <c r="O66" s="181"/>
      <c r="P66" s="181"/>
      <c r="Q66" s="181"/>
      <c r="R66" s="181"/>
      <c r="S66" s="181"/>
      <c r="T66" s="1"/>
      <c r="W66" s="1"/>
      <c r="X66" s="267"/>
      <c r="Y66" s="267"/>
      <c r="Z66" s="267"/>
      <c r="AA66" s="267"/>
      <c r="AB66" s="267"/>
      <c r="AC66" s="267"/>
      <c r="AD66" s="267"/>
      <c r="AE66" s="1"/>
      <c r="AF66" s="300"/>
      <c r="AG66" s="207"/>
      <c r="AH66" s="207"/>
      <c r="AI66" s="301"/>
      <c r="AJ66" s="1"/>
      <c r="AK66" s="300"/>
      <c r="AL66" s="207"/>
      <c r="AM66" s="207"/>
      <c r="AN66" s="301"/>
      <c r="AO66" s="1"/>
    </row>
    <row r="67" spans="1:41" ht="35.1" customHeight="1" thickBot="1" x14ac:dyDescent="0.3">
      <c r="A67" s="1"/>
      <c r="B67" s="181"/>
      <c r="C67" s="181"/>
      <c r="D67" s="181"/>
      <c r="E67" s="181"/>
      <c r="F67" s="181"/>
      <c r="G67" s="181"/>
      <c r="H67" s="181"/>
      <c r="I67" s="1"/>
      <c r="J67" s="20"/>
      <c r="K67" s="20"/>
      <c r="L67" s="94"/>
      <c r="M67" s="181"/>
      <c r="N67" s="181"/>
      <c r="O67" s="181"/>
      <c r="P67" s="181"/>
      <c r="Q67" s="181"/>
      <c r="R67" s="181"/>
      <c r="S67" s="181"/>
      <c r="T67" s="1"/>
      <c r="W67" s="1"/>
      <c r="X67" s="267"/>
      <c r="Y67" s="267"/>
      <c r="Z67" s="267"/>
      <c r="AA67" s="267"/>
      <c r="AB67" s="267"/>
      <c r="AC67" s="267"/>
      <c r="AD67" s="267"/>
      <c r="AE67" s="1"/>
      <c r="AF67" s="300"/>
      <c r="AG67" s="207"/>
      <c r="AH67" s="207"/>
      <c r="AI67" s="301"/>
      <c r="AJ67" s="1"/>
      <c r="AK67" s="300"/>
      <c r="AL67" s="207"/>
      <c r="AM67" s="207"/>
      <c r="AN67" s="301"/>
      <c r="AO67" s="1"/>
    </row>
    <row r="68" spans="1:41" ht="35.1" customHeight="1" thickBot="1" x14ac:dyDescent="0.3">
      <c r="A68" s="1"/>
      <c r="B68" s="10"/>
      <c r="C68" s="10"/>
      <c r="D68" s="10"/>
      <c r="E68" s="10"/>
      <c r="F68" s="10"/>
      <c r="G68" s="282" t="s">
        <v>252</v>
      </c>
      <c r="H68" s="283"/>
      <c r="I68" s="1"/>
      <c r="J68" s="20"/>
      <c r="K68" s="20"/>
      <c r="L68" s="1"/>
      <c r="M68" s="10"/>
      <c r="N68" s="10"/>
      <c r="O68" s="10"/>
      <c r="P68" s="10"/>
      <c r="Q68" s="10"/>
      <c r="R68" s="282" t="s">
        <v>252</v>
      </c>
      <c r="S68" s="283"/>
      <c r="T68" s="1"/>
      <c r="W68" s="1"/>
      <c r="X68" s="10"/>
      <c r="Y68" s="10"/>
      <c r="Z68" s="10"/>
      <c r="AA68" s="10"/>
      <c r="AB68" s="10"/>
      <c r="AC68" s="282" t="s">
        <v>252</v>
      </c>
      <c r="AD68" s="283"/>
      <c r="AE68" s="1"/>
      <c r="AF68" s="300"/>
      <c r="AG68" s="207"/>
      <c r="AH68" s="207"/>
      <c r="AI68" s="301"/>
      <c r="AJ68" s="1"/>
      <c r="AK68" s="300"/>
      <c r="AL68" s="207"/>
      <c r="AM68" s="207"/>
      <c r="AN68" s="301"/>
      <c r="AO68" s="1"/>
    </row>
    <row r="69" spans="1:41" ht="35.1" customHeight="1" thickBot="1" x14ac:dyDescent="0.3">
      <c r="A69" s="1"/>
      <c r="B69" s="130"/>
      <c r="C69" s="130"/>
      <c r="D69" s="130"/>
      <c r="E69" s="130"/>
      <c r="F69" s="130"/>
      <c r="G69" s="284" t="s">
        <v>253</v>
      </c>
      <c r="H69" s="285"/>
      <c r="I69" s="1"/>
      <c r="J69" s="20"/>
      <c r="K69" s="20"/>
      <c r="L69" s="1"/>
      <c r="M69" s="130"/>
      <c r="N69" s="130"/>
      <c r="O69" s="130"/>
      <c r="P69" s="130"/>
      <c r="Q69" s="130"/>
      <c r="R69" s="284" t="s">
        <v>253</v>
      </c>
      <c r="S69" s="285"/>
      <c r="T69" s="1"/>
      <c r="W69" s="1"/>
      <c r="X69" s="130"/>
      <c r="Y69" s="130"/>
      <c r="Z69" s="130"/>
      <c r="AA69" s="130"/>
      <c r="AB69" s="130"/>
      <c r="AC69" s="284" t="s">
        <v>253</v>
      </c>
      <c r="AD69" s="285"/>
      <c r="AE69" s="1"/>
      <c r="AF69" s="300"/>
      <c r="AG69" s="207"/>
      <c r="AH69" s="207"/>
      <c r="AI69" s="301"/>
      <c r="AJ69" s="1"/>
      <c r="AK69" s="300"/>
      <c r="AL69" s="207"/>
      <c r="AM69" s="207"/>
      <c r="AN69" s="301"/>
      <c r="AO69" s="1"/>
    </row>
    <row r="70" spans="1:41" ht="5.0999999999999996" customHeight="1" thickBot="1" x14ac:dyDescent="0.3">
      <c r="A70" s="1"/>
      <c r="B70" s="11"/>
      <c r="C70" s="11"/>
      <c r="D70" s="11"/>
      <c r="E70" s="11"/>
      <c r="F70" s="11"/>
      <c r="G70" s="11"/>
      <c r="H70" s="11"/>
      <c r="I70" s="1"/>
      <c r="J70" s="20"/>
      <c r="K70" s="20"/>
      <c r="L70" s="1"/>
      <c r="M70" s="11"/>
      <c r="N70" s="11"/>
      <c r="O70" s="11"/>
      <c r="P70" s="11"/>
      <c r="Q70" s="11"/>
      <c r="R70" s="11"/>
      <c r="S70" s="11"/>
      <c r="T70" s="1"/>
      <c r="W70" s="1"/>
      <c r="X70" s="11"/>
      <c r="Y70" s="11"/>
      <c r="Z70" s="11"/>
      <c r="AA70" s="11"/>
      <c r="AB70" s="11"/>
      <c r="AC70" s="11"/>
      <c r="AD70" s="11"/>
      <c r="AE70" s="1"/>
      <c r="AF70" s="200"/>
      <c r="AG70" s="201"/>
      <c r="AH70" s="201"/>
      <c r="AI70" s="202"/>
      <c r="AJ70" s="1"/>
      <c r="AK70" s="200"/>
      <c r="AL70" s="201"/>
      <c r="AM70" s="201"/>
      <c r="AN70" s="202"/>
      <c r="AO70" s="1"/>
    </row>
    <row r="71" spans="1:41" ht="105" customHeight="1" thickBot="1" x14ac:dyDescent="0.3">
      <c r="A71" s="1"/>
      <c r="B71" s="338" t="s">
        <v>283</v>
      </c>
      <c r="C71" s="339"/>
      <c r="D71" s="339"/>
      <c r="E71" s="339"/>
      <c r="F71" s="339"/>
      <c r="G71" s="339"/>
      <c r="H71" s="339"/>
      <c r="I71" s="1"/>
      <c r="J71" s="20"/>
      <c r="K71" s="20"/>
      <c r="L71" s="1"/>
      <c r="M71" s="255"/>
      <c r="N71" s="240"/>
      <c r="O71" s="240"/>
      <c r="P71" s="240"/>
      <c r="Q71" s="240"/>
      <c r="R71" s="240"/>
      <c r="S71" s="240"/>
      <c r="T71" s="1"/>
      <c r="W71" s="1"/>
      <c r="X71" s="358" t="s">
        <v>289</v>
      </c>
      <c r="Y71" s="354"/>
      <c r="Z71" s="354"/>
      <c r="AA71" s="354"/>
      <c r="AB71" s="354"/>
      <c r="AC71" s="354"/>
      <c r="AD71" s="354"/>
      <c r="AE71" s="1"/>
      <c r="AF71" s="302"/>
      <c r="AG71" s="298"/>
      <c r="AH71" s="298"/>
      <c r="AI71" s="299"/>
      <c r="AJ71" s="1"/>
      <c r="AK71" s="302"/>
      <c r="AL71" s="298"/>
      <c r="AM71" s="298"/>
      <c r="AN71" s="299"/>
      <c r="AO71" s="1"/>
    </row>
    <row r="72" spans="1:41" ht="35.1" customHeight="1" thickBot="1" x14ac:dyDescent="0.3">
      <c r="A72" s="1"/>
      <c r="B72" s="10"/>
      <c r="C72" s="10"/>
      <c r="D72" s="10"/>
      <c r="E72" s="10"/>
      <c r="F72" s="10"/>
      <c r="G72" s="282" t="s">
        <v>284</v>
      </c>
      <c r="H72" s="283"/>
      <c r="I72" s="1"/>
      <c r="J72" s="20"/>
      <c r="K72" s="20"/>
      <c r="L72" s="1"/>
      <c r="M72" s="180"/>
      <c r="N72" s="180"/>
      <c r="O72" s="180"/>
      <c r="P72" s="180"/>
      <c r="Q72" s="180"/>
      <c r="R72" s="180"/>
      <c r="S72" s="180"/>
      <c r="T72" s="1"/>
      <c r="W72" s="1"/>
      <c r="X72" s="10"/>
      <c r="Y72" s="10"/>
      <c r="Z72" s="10"/>
      <c r="AA72" s="10"/>
      <c r="AB72" s="10"/>
      <c r="AC72" s="282" t="s">
        <v>284</v>
      </c>
      <c r="AD72" s="283"/>
      <c r="AE72" s="1"/>
      <c r="AF72" s="300"/>
      <c r="AG72" s="207"/>
      <c r="AH72" s="207"/>
      <c r="AI72" s="301"/>
      <c r="AJ72" s="1"/>
      <c r="AK72" s="300"/>
      <c r="AL72" s="207"/>
      <c r="AM72" s="207"/>
      <c r="AN72" s="301"/>
      <c r="AO72" s="1"/>
    </row>
    <row r="73" spans="1:41" ht="35.1" customHeight="1" thickBot="1" x14ac:dyDescent="0.3">
      <c r="A73" s="1"/>
      <c r="B73" s="130"/>
      <c r="C73" s="130"/>
      <c r="D73" s="130"/>
      <c r="E73" s="130"/>
      <c r="F73" s="130"/>
      <c r="G73" s="284" t="s">
        <v>253</v>
      </c>
      <c r="H73" s="285"/>
      <c r="I73" s="1"/>
      <c r="J73" s="20"/>
      <c r="K73" s="20"/>
      <c r="L73" s="1"/>
      <c r="M73" s="180"/>
      <c r="N73" s="180"/>
      <c r="O73" s="180"/>
      <c r="P73" s="180"/>
      <c r="Q73" s="180"/>
      <c r="R73" s="180"/>
      <c r="S73" s="180"/>
      <c r="T73" s="1"/>
      <c r="W73" s="1"/>
      <c r="X73" s="130"/>
      <c r="Y73" s="130"/>
      <c r="Z73" s="130"/>
      <c r="AA73" s="130"/>
      <c r="AB73" s="130"/>
      <c r="AC73" s="284" t="s">
        <v>253</v>
      </c>
      <c r="AD73" s="285"/>
      <c r="AE73" s="1"/>
      <c r="AF73" s="200"/>
      <c r="AG73" s="201"/>
      <c r="AH73" s="201"/>
      <c r="AI73" s="202"/>
      <c r="AJ73" s="1"/>
      <c r="AK73" s="200"/>
      <c r="AL73" s="201"/>
      <c r="AM73" s="201"/>
      <c r="AN73" s="202"/>
      <c r="AO73" s="1"/>
    </row>
    <row r="74" spans="1:41" ht="5.0999999999999996" customHeight="1" x14ac:dyDescent="0.25">
      <c r="A74" s="1"/>
      <c r="B74" s="11"/>
      <c r="C74" s="11"/>
      <c r="D74" s="11"/>
      <c r="E74" s="11"/>
      <c r="F74" s="11"/>
      <c r="G74" s="11"/>
      <c r="H74" s="11"/>
      <c r="I74" s="1"/>
      <c r="J74" s="20"/>
      <c r="K74" s="20"/>
      <c r="L74" s="1"/>
      <c r="M74" s="290"/>
      <c r="N74" s="290"/>
      <c r="O74" s="290"/>
      <c r="P74" s="290"/>
      <c r="Q74" s="290"/>
      <c r="R74" s="290"/>
      <c r="S74" s="290"/>
      <c r="T74" s="1"/>
      <c r="W74" s="1"/>
      <c r="X74" s="11"/>
      <c r="Y74" s="11"/>
      <c r="Z74" s="11"/>
      <c r="AA74" s="11"/>
      <c r="AB74" s="11"/>
      <c r="AC74" s="11"/>
      <c r="AD74" s="11"/>
      <c r="AE74" s="1"/>
      <c r="AF74" s="101"/>
      <c r="AG74" s="101"/>
      <c r="AH74" s="101"/>
      <c r="AI74" s="101"/>
      <c r="AJ74" s="1"/>
      <c r="AK74" s="101"/>
      <c r="AL74" s="101"/>
      <c r="AM74" s="101"/>
      <c r="AN74" s="101"/>
      <c r="AO74" s="1"/>
    </row>
    <row r="75" spans="1:41" ht="9.9499999999999993" customHeight="1" x14ac:dyDescent="0.25">
      <c r="A75" s="1"/>
      <c r="B75" s="20"/>
      <c r="C75" s="20"/>
      <c r="D75" s="20"/>
      <c r="E75" s="20"/>
      <c r="F75" s="20"/>
      <c r="G75" s="20"/>
      <c r="H75" s="67"/>
      <c r="I75" s="1"/>
      <c r="J75" s="20"/>
      <c r="K75" s="20"/>
      <c r="L75" s="1"/>
      <c r="M75" s="67"/>
      <c r="N75" s="67"/>
      <c r="O75" s="86"/>
      <c r="P75" s="67"/>
      <c r="Q75" s="67"/>
      <c r="R75" s="67"/>
      <c r="S75" s="67"/>
      <c r="T75" s="1"/>
      <c r="W75" s="1"/>
      <c r="X75" s="77"/>
      <c r="Y75" s="77"/>
      <c r="Z75" s="77"/>
      <c r="AA75" s="77"/>
      <c r="AB75" s="77"/>
      <c r="AC75" s="77"/>
      <c r="AD75" s="77"/>
      <c r="AE75" s="1"/>
      <c r="AF75" s="77"/>
      <c r="AG75" s="77"/>
      <c r="AH75" s="77"/>
      <c r="AI75" s="77"/>
      <c r="AJ75" s="1"/>
      <c r="AK75" s="77"/>
      <c r="AL75" s="77"/>
      <c r="AM75" s="77"/>
      <c r="AN75" s="77"/>
      <c r="AO75" s="1"/>
    </row>
    <row r="76" spans="1:41" ht="15.75" customHeight="1" thickBot="1" x14ac:dyDescent="0.3">
      <c r="A76" s="1"/>
      <c r="B76" s="178" t="s">
        <v>279</v>
      </c>
      <c r="C76" s="179"/>
      <c r="D76" s="179"/>
      <c r="E76" s="179"/>
      <c r="F76" s="179"/>
      <c r="G76" s="179"/>
      <c r="H76" s="179"/>
      <c r="I76" s="1"/>
      <c r="J76" s="20"/>
      <c r="K76" s="20"/>
      <c r="L76" s="1"/>
      <c r="M76" s="178" t="s">
        <v>279</v>
      </c>
      <c r="N76" s="179"/>
      <c r="O76" s="179"/>
      <c r="P76" s="179"/>
      <c r="Q76" s="179"/>
      <c r="R76" s="179"/>
      <c r="S76" s="179"/>
      <c r="T76" s="1"/>
      <c r="W76" s="1"/>
      <c r="X76" s="178" t="s">
        <v>279</v>
      </c>
      <c r="Y76" s="179"/>
      <c r="Z76" s="179"/>
      <c r="AA76" s="179"/>
      <c r="AB76" s="179"/>
      <c r="AC76" s="179"/>
      <c r="AD76" s="179"/>
      <c r="AE76" s="1"/>
      <c r="AF76" s="248"/>
      <c r="AG76" s="249"/>
      <c r="AH76" s="249"/>
      <c r="AI76" s="249"/>
      <c r="AJ76" s="1"/>
      <c r="AK76" s="248"/>
      <c r="AL76" s="249"/>
      <c r="AM76" s="249"/>
      <c r="AN76" s="249"/>
      <c r="AO76" s="1"/>
    </row>
    <row r="77" spans="1:41" ht="80.099999999999994" customHeight="1" thickBot="1" x14ac:dyDescent="0.3">
      <c r="A77" s="1"/>
      <c r="B77" s="292" t="s">
        <v>285</v>
      </c>
      <c r="C77" s="293"/>
      <c r="D77" s="293"/>
      <c r="E77" s="293"/>
      <c r="F77" s="293"/>
      <c r="G77" s="293"/>
      <c r="H77" s="293"/>
      <c r="I77" s="1"/>
      <c r="J77" s="20"/>
      <c r="K77" s="20"/>
      <c r="L77" s="1"/>
      <c r="M77" s="247"/>
      <c r="N77" s="180"/>
      <c r="O77" s="180"/>
      <c r="P77" s="180"/>
      <c r="Q77" s="180"/>
      <c r="R77" s="180"/>
      <c r="S77" s="180"/>
      <c r="T77" s="1"/>
      <c r="W77" s="1"/>
      <c r="X77" s="292" t="s">
        <v>287</v>
      </c>
      <c r="Y77" s="293"/>
      <c r="Z77" s="293"/>
      <c r="AA77" s="293"/>
      <c r="AB77" s="293"/>
      <c r="AC77" s="293"/>
      <c r="AD77" s="293"/>
      <c r="AE77" s="1"/>
      <c r="AF77" s="297"/>
      <c r="AG77" s="298"/>
      <c r="AH77" s="298"/>
      <c r="AI77" s="299"/>
      <c r="AJ77" s="1"/>
      <c r="AK77" s="297"/>
      <c r="AL77" s="298"/>
      <c r="AM77" s="298"/>
      <c r="AN77" s="299"/>
      <c r="AO77" s="1"/>
    </row>
    <row r="78" spans="1:41" ht="35.1" customHeight="1" thickBot="1" x14ac:dyDescent="0.3">
      <c r="A78" s="1"/>
      <c r="B78" s="10"/>
      <c r="C78" s="10"/>
      <c r="D78" s="295" t="s">
        <v>291</v>
      </c>
      <c r="E78" s="296"/>
      <c r="F78" s="119"/>
      <c r="G78" s="106" t="s">
        <v>286</v>
      </c>
      <c r="H78" s="109"/>
      <c r="I78" s="1"/>
      <c r="J78" s="20"/>
      <c r="K78" s="20"/>
      <c r="L78" s="1"/>
      <c r="M78" s="180"/>
      <c r="N78" s="180"/>
      <c r="O78" s="180"/>
      <c r="P78" s="180"/>
      <c r="Q78" s="180"/>
      <c r="R78" s="180"/>
      <c r="S78" s="180"/>
      <c r="T78" s="1"/>
      <c r="W78" s="1"/>
      <c r="X78" s="10"/>
      <c r="Y78" s="10"/>
      <c r="Z78" s="295" t="s">
        <v>290</v>
      </c>
      <c r="AA78" s="296"/>
      <c r="AB78" s="119"/>
      <c r="AC78" s="106" t="s">
        <v>288</v>
      </c>
      <c r="AD78" s="109"/>
      <c r="AE78" s="1"/>
      <c r="AF78" s="300"/>
      <c r="AG78" s="207"/>
      <c r="AH78" s="207"/>
      <c r="AI78" s="301"/>
      <c r="AJ78" s="1"/>
      <c r="AK78" s="300"/>
      <c r="AL78" s="207"/>
      <c r="AM78" s="207"/>
      <c r="AN78" s="301"/>
      <c r="AO78" s="1"/>
    </row>
    <row r="79" spans="1:41" ht="5.0999999999999996" customHeight="1" thickBot="1" x14ac:dyDescent="0.3">
      <c r="A79" s="1"/>
      <c r="B79" s="11"/>
      <c r="C79" s="11"/>
      <c r="D79" s="103"/>
      <c r="E79" s="103"/>
      <c r="F79" s="103"/>
      <c r="G79" s="103"/>
      <c r="H79" s="108"/>
      <c r="I79" s="1"/>
      <c r="J79" s="20"/>
      <c r="K79" s="20"/>
      <c r="L79" s="1"/>
      <c r="M79" s="290"/>
      <c r="N79" s="290"/>
      <c r="O79" s="290"/>
      <c r="P79" s="290"/>
      <c r="Q79" s="290"/>
      <c r="R79" s="290"/>
      <c r="S79" s="290"/>
      <c r="T79" s="1"/>
      <c r="W79" s="1"/>
      <c r="X79" s="11"/>
      <c r="Y79" s="11"/>
      <c r="Z79" s="103"/>
      <c r="AA79" s="103"/>
      <c r="AB79" s="103"/>
      <c r="AC79" s="103"/>
      <c r="AD79" s="108"/>
      <c r="AE79" s="1"/>
      <c r="AF79" s="200"/>
      <c r="AG79" s="201"/>
      <c r="AH79" s="201"/>
      <c r="AI79" s="202"/>
      <c r="AJ79" s="1"/>
      <c r="AK79" s="200"/>
      <c r="AL79" s="201"/>
      <c r="AM79" s="201"/>
      <c r="AN79" s="202"/>
      <c r="AO79" s="1"/>
    </row>
    <row r="80" spans="1:41" ht="9.9499999999999993" customHeight="1" x14ac:dyDescent="0.25">
      <c r="A80" s="1"/>
      <c r="B80" s="247"/>
      <c r="C80" s="193"/>
      <c r="D80" s="193"/>
      <c r="E80" s="193"/>
      <c r="F80" s="193"/>
      <c r="G80" s="193"/>
      <c r="H80" s="193"/>
      <c r="I80" s="1"/>
      <c r="J80" s="20"/>
      <c r="K80" s="20"/>
      <c r="L80" s="1"/>
      <c r="M80" s="247"/>
      <c r="N80" s="193"/>
      <c r="O80" s="193"/>
      <c r="P80" s="193"/>
      <c r="Q80" s="193"/>
      <c r="R80" s="193"/>
      <c r="S80" s="193"/>
      <c r="T80" s="1"/>
      <c r="W80" s="1"/>
      <c r="X80" s="247"/>
      <c r="Y80" s="193"/>
      <c r="Z80" s="193"/>
      <c r="AA80" s="193"/>
      <c r="AB80" s="193"/>
      <c r="AC80" s="193"/>
      <c r="AD80" s="193"/>
      <c r="AE80" s="1"/>
      <c r="AF80" s="86"/>
      <c r="AG80" s="99"/>
      <c r="AH80" s="99"/>
      <c r="AI80" s="99"/>
      <c r="AJ80" s="1"/>
      <c r="AK80" s="86"/>
      <c r="AL80" s="99"/>
      <c r="AM80" s="99"/>
      <c r="AN80" s="99"/>
      <c r="AO80" s="1"/>
    </row>
    <row r="81" spans="1:41" ht="15.75" customHeight="1" thickBot="1" x14ac:dyDescent="0.3">
      <c r="A81" s="1"/>
      <c r="B81" s="289" t="s">
        <v>280</v>
      </c>
      <c r="C81" s="290"/>
      <c r="D81" s="290"/>
      <c r="E81" s="290"/>
      <c r="F81" s="290"/>
      <c r="G81" s="290"/>
      <c r="H81" s="290"/>
      <c r="I81" s="1"/>
      <c r="J81" s="20"/>
      <c r="K81" s="20"/>
      <c r="L81" s="1"/>
      <c r="M81" s="289" t="s">
        <v>280</v>
      </c>
      <c r="N81" s="290"/>
      <c r="O81" s="290"/>
      <c r="P81" s="290"/>
      <c r="Q81" s="290"/>
      <c r="R81" s="290"/>
      <c r="S81" s="290"/>
      <c r="T81" s="1"/>
      <c r="W81" s="1"/>
      <c r="X81" s="289" t="s">
        <v>280</v>
      </c>
      <c r="Y81" s="290"/>
      <c r="Z81" s="290"/>
      <c r="AA81" s="290"/>
      <c r="AB81" s="290"/>
      <c r="AC81" s="290"/>
      <c r="AD81" s="290"/>
      <c r="AE81" s="1"/>
      <c r="AF81" s="248"/>
      <c r="AG81" s="249"/>
      <c r="AH81" s="249"/>
      <c r="AI81" s="249"/>
      <c r="AJ81" s="1"/>
      <c r="AK81" s="248"/>
      <c r="AL81" s="249"/>
      <c r="AM81" s="249"/>
      <c r="AN81" s="249"/>
      <c r="AO81" s="1"/>
    </row>
    <row r="82" spans="1:41" ht="35.1" customHeight="1" thickBot="1" x14ac:dyDescent="0.3">
      <c r="A82" s="1"/>
      <c r="B82" s="286" t="s">
        <v>281</v>
      </c>
      <c r="C82" s="265"/>
      <c r="D82" s="265"/>
      <c r="E82" s="265"/>
      <c r="F82" s="265"/>
      <c r="G82" s="265"/>
      <c r="H82" s="287"/>
      <c r="I82" s="1"/>
      <c r="J82" s="20"/>
      <c r="K82" s="20"/>
      <c r="L82" s="1"/>
      <c r="M82" s="252" t="s">
        <v>282</v>
      </c>
      <c r="N82" s="253"/>
      <c r="O82" s="253"/>
      <c r="P82" s="253"/>
      <c r="Q82" s="253"/>
      <c r="R82" s="253"/>
      <c r="S82" s="254"/>
      <c r="T82" s="1"/>
      <c r="W82" s="1"/>
      <c r="X82" s="207"/>
      <c r="Y82" s="182"/>
      <c r="Z82" s="182"/>
      <c r="AA82" s="182"/>
      <c r="AB82" s="182"/>
      <c r="AC82" s="182"/>
      <c r="AD82" s="182"/>
      <c r="AE82" s="1"/>
      <c r="AF82" s="302"/>
      <c r="AG82" s="298"/>
      <c r="AH82" s="298"/>
      <c r="AI82" s="299"/>
      <c r="AJ82" s="1"/>
      <c r="AK82" s="302"/>
      <c r="AL82" s="298"/>
      <c r="AM82" s="298"/>
      <c r="AN82" s="299"/>
      <c r="AO82" s="1"/>
    </row>
    <row r="83" spans="1:41" ht="35.1" customHeight="1" thickBot="1" x14ac:dyDescent="0.3">
      <c r="A83" s="1"/>
      <c r="B83" s="10"/>
      <c r="C83" s="10"/>
      <c r="D83" s="308"/>
      <c r="E83" s="313" t="s">
        <v>28</v>
      </c>
      <c r="F83" s="314"/>
      <c r="G83" s="340"/>
      <c r="H83" s="341"/>
      <c r="I83" s="1"/>
      <c r="J83" s="20"/>
      <c r="K83" s="20"/>
      <c r="L83" s="1"/>
      <c r="M83" s="10"/>
      <c r="N83" s="10"/>
      <c r="O83" s="308"/>
      <c r="P83" s="313" t="s">
        <v>39</v>
      </c>
      <c r="Q83" s="314"/>
      <c r="R83" s="340"/>
      <c r="S83" s="341"/>
      <c r="T83" s="1"/>
      <c r="W83" s="1"/>
      <c r="X83" s="182"/>
      <c r="Y83" s="182"/>
      <c r="Z83" s="182"/>
      <c r="AA83" s="182"/>
      <c r="AB83" s="182"/>
      <c r="AC83" s="182"/>
      <c r="AD83" s="182"/>
      <c r="AE83" s="1"/>
      <c r="AF83" s="300"/>
      <c r="AG83" s="207"/>
      <c r="AH83" s="207"/>
      <c r="AI83" s="301"/>
      <c r="AJ83" s="1"/>
      <c r="AK83" s="300"/>
      <c r="AL83" s="207"/>
      <c r="AM83" s="207"/>
      <c r="AN83" s="301"/>
      <c r="AO83" s="1"/>
    </row>
    <row r="84" spans="1:41" ht="5.0999999999999996" customHeight="1" thickBot="1" x14ac:dyDescent="0.3">
      <c r="A84" s="1"/>
      <c r="B84" s="11"/>
      <c r="C84" s="11"/>
      <c r="D84" s="290"/>
      <c r="E84" s="11"/>
      <c r="F84" s="11"/>
      <c r="G84" s="11"/>
      <c r="H84" s="12"/>
      <c r="I84" s="1"/>
      <c r="J84" s="20"/>
      <c r="K84" s="20"/>
      <c r="L84" s="1"/>
      <c r="M84" s="11"/>
      <c r="N84" s="11"/>
      <c r="O84" s="290"/>
      <c r="P84" s="11"/>
      <c r="Q84" s="11"/>
      <c r="R84" s="11"/>
      <c r="S84" s="12"/>
      <c r="T84" s="1"/>
      <c r="W84" s="1"/>
      <c r="X84" s="294"/>
      <c r="Y84" s="294"/>
      <c r="Z84" s="294"/>
      <c r="AA84" s="294"/>
      <c r="AB84" s="294"/>
      <c r="AC84" s="294"/>
      <c r="AD84" s="294"/>
      <c r="AE84" s="1"/>
      <c r="AF84" s="200"/>
      <c r="AG84" s="201"/>
      <c r="AH84" s="201"/>
      <c r="AI84" s="202"/>
      <c r="AJ84" s="1"/>
      <c r="AK84" s="200"/>
      <c r="AL84" s="201"/>
      <c r="AM84" s="201"/>
      <c r="AN84" s="202"/>
      <c r="AO84" s="1"/>
    </row>
    <row r="85" spans="1:41" ht="15" customHeight="1" x14ac:dyDescent="0.25">
      <c r="A85" s="1"/>
      <c r="B85" s="379"/>
      <c r="C85" s="379"/>
      <c r="D85" s="379"/>
      <c r="E85" s="379"/>
      <c r="F85" s="379"/>
      <c r="G85" s="379"/>
      <c r="H85" s="379"/>
      <c r="I85" s="1"/>
      <c r="J85" s="20"/>
      <c r="K85" s="20"/>
      <c r="L85" s="1"/>
      <c r="M85" s="385"/>
      <c r="N85" s="379"/>
      <c r="O85" s="379"/>
      <c r="P85" s="379"/>
      <c r="Q85" s="379"/>
      <c r="R85" s="379"/>
      <c r="S85" s="379"/>
      <c r="T85" s="1"/>
      <c r="W85" s="1"/>
      <c r="X85" s="379"/>
      <c r="Y85" s="379"/>
      <c r="Z85" s="379"/>
      <c r="AA85" s="379"/>
      <c r="AB85" s="379"/>
      <c r="AC85" s="379"/>
      <c r="AD85" s="379"/>
      <c r="AE85" s="1"/>
      <c r="AF85" s="291"/>
      <c r="AG85" s="291"/>
      <c r="AH85" s="291"/>
      <c r="AI85" s="291"/>
      <c r="AJ85" s="1"/>
      <c r="AK85" s="291"/>
      <c r="AL85" s="291"/>
      <c r="AM85" s="291"/>
      <c r="AN85" s="291"/>
      <c r="AO85" s="1"/>
    </row>
    <row r="86" spans="1:41" ht="18.75" x14ac:dyDescent="0.3">
      <c r="A86" s="1"/>
      <c r="B86" s="365" t="s">
        <v>256</v>
      </c>
      <c r="C86" s="366"/>
      <c r="D86" s="366"/>
      <c r="E86" s="366"/>
      <c r="F86" s="366"/>
      <c r="G86" s="366"/>
      <c r="H86" s="366"/>
      <c r="I86" s="1"/>
      <c r="J86" s="20"/>
      <c r="K86" s="20"/>
      <c r="L86" s="1"/>
      <c r="M86" s="365" t="s">
        <v>20</v>
      </c>
      <c r="N86" s="366"/>
      <c r="O86" s="366"/>
      <c r="P86" s="366"/>
      <c r="Q86" s="366"/>
      <c r="R86" s="366"/>
      <c r="S86" s="366"/>
      <c r="T86" s="1"/>
      <c r="W86" s="1"/>
      <c r="X86" s="365" t="s">
        <v>20</v>
      </c>
      <c r="Y86" s="366"/>
      <c r="Z86" s="366"/>
      <c r="AA86" s="366"/>
      <c r="AB86" s="366"/>
      <c r="AC86" s="366"/>
      <c r="AD86" s="366"/>
      <c r="AE86" s="1"/>
      <c r="AF86" s="251"/>
      <c r="AG86" s="251"/>
      <c r="AH86" s="251"/>
      <c r="AI86" s="251"/>
      <c r="AJ86" s="1"/>
      <c r="AK86" s="251"/>
      <c r="AL86" s="251"/>
      <c r="AM86" s="251"/>
      <c r="AN86" s="251"/>
      <c r="AO86" s="1"/>
    </row>
    <row r="87" spans="1:41" ht="15.75" thickBot="1" x14ac:dyDescent="0.3">
      <c r="A87" s="1"/>
      <c r="B87" s="289" t="s">
        <v>21</v>
      </c>
      <c r="C87" s="290"/>
      <c r="D87" s="290"/>
      <c r="E87" s="290"/>
      <c r="F87" s="290"/>
      <c r="G87" s="290"/>
      <c r="H87" s="290"/>
      <c r="I87" s="1"/>
      <c r="J87" s="20"/>
      <c r="K87" s="20"/>
      <c r="L87" s="1"/>
      <c r="M87" s="289" t="s">
        <v>21</v>
      </c>
      <c r="N87" s="290"/>
      <c r="O87" s="290"/>
      <c r="P87" s="290"/>
      <c r="Q87" s="290"/>
      <c r="R87" s="290"/>
      <c r="S87" s="290"/>
      <c r="T87" s="1"/>
      <c r="W87" s="1"/>
      <c r="X87" s="289" t="s">
        <v>21</v>
      </c>
      <c r="Y87" s="290"/>
      <c r="Z87" s="290"/>
      <c r="AA87" s="290"/>
      <c r="AB87" s="290"/>
      <c r="AC87" s="290"/>
      <c r="AD87" s="290"/>
      <c r="AE87" s="1"/>
      <c r="AF87" s="248"/>
      <c r="AG87" s="249"/>
      <c r="AH87" s="249"/>
      <c r="AI87" s="249"/>
      <c r="AJ87" s="1"/>
      <c r="AK87" s="248"/>
      <c r="AL87" s="249"/>
      <c r="AM87" s="249"/>
      <c r="AN87" s="249"/>
      <c r="AO87" s="1"/>
    </row>
    <row r="88" spans="1:41" s="4" customFormat="1" ht="50.1" customHeight="1" thickBot="1" x14ac:dyDescent="0.3">
      <c r="A88" s="21"/>
      <c r="B88" s="286" t="s">
        <v>378</v>
      </c>
      <c r="C88" s="265"/>
      <c r="D88" s="264"/>
      <c r="E88" s="265"/>
      <c r="F88" s="265"/>
      <c r="G88" s="265"/>
      <c r="H88" s="287"/>
      <c r="I88" s="21"/>
      <c r="J88" s="84"/>
      <c r="K88" s="84"/>
      <c r="L88" s="21"/>
      <c r="M88" s="286" t="s">
        <v>379</v>
      </c>
      <c r="N88" s="265"/>
      <c r="O88" s="264"/>
      <c r="P88" s="265"/>
      <c r="Q88" s="265"/>
      <c r="R88" s="265"/>
      <c r="S88" s="287"/>
      <c r="T88" s="21"/>
      <c r="W88" s="21"/>
      <c r="X88" s="351"/>
      <c r="Y88" s="240"/>
      <c r="Z88" s="240"/>
      <c r="AA88" s="240"/>
      <c r="AB88" s="240"/>
      <c r="AC88" s="240"/>
      <c r="AD88" s="240"/>
      <c r="AE88" s="21"/>
      <c r="AF88" s="320"/>
      <c r="AG88" s="321"/>
      <c r="AH88" s="321"/>
      <c r="AI88" s="322"/>
      <c r="AJ88" s="21"/>
      <c r="AK88" s="320"/>
      <c r="AL88" s="321"/>
      <c r="AM88" s="321"/>
      <c r="AN88" s="322"/>
      <c r="AO88" s="21"/>
    </row>
    <row r="89" spans="1:41" ht="35.1" customHeight="1" thickBot="1" x14ac:dyDescent="0.3">
      <c r="A89" s="1"/>
      <c r="B89" s="10"/>
      <c r="C89" s="10"/>
      <c r="D89" s="250"/>
      <c r="E89" s="313" t="s">
        <v>23</v>
      </c>
      <c r="F89" s="314"/>
      <c r="G89" s="359"/>
      <c r="H89" s="360"/>
      <c r="I89" s="1"/>
      <c r="J89" s="20"/>
      <c r="K89" s="20"/>
      <c r="L89" s="1"/>
      <c r="M89" s="10"/>
      <c r="N89" s="10"/>
      <c r="O89" s="308"/>
      <c r="P89" s="313" t="s">
        <v>40</v>
      </c>
      <c r="Q89" s="314"/>
      <c r="R89" s="345"/>
      <c r="S89" s="346"/>
      <c r="T89" s="1"/>
      <c r="W89" s="1"/>
      <c r="X89" s="179"/>
      <c r="Y89" s="179"/>
      <c r="Z89" s="179"/>
      <c r="AA89" s="179"/>
      <c r="AB89" s="179"/>
      <c r="AC89" s="179"/>
      <c r="AD89" s="179"/>
      <c r="AE89" s="1"/>
      <c r="AF89" s="323"/>
      <c r="AG89" s="179"/>
      <c r="AH89" s="179"/>
      <c r="AI89" s="324"/>
      <c r="AJ89" s="1"/>
      <c r="AK89" s="323"/>
      <c r="AL89" s="179"/>
      <c r="AM89" s="179"/>
      <c r="AN89" s="324"/>
      <c r="AO89" s="1"/>
    </row>
    <row r="90" spans="1:41" ht="5.0999999999999996" customHeight="1" thickBot="1" x14ac:dyDescent="0.3">
      <c r="A90" s="1"/>
      <c r="B90" s="11"/>
      <c r="C90" s="11"/>
      <c r="D90" s="290"/>
      <c r="E90" s="11"/>
      <c r="F90" s="11"/>
      <c r="G90" s="11"/>
      <c r="H90" s="12"/>
      <c r="I90" s="1"/>
      <c r="J90" s="20"/>
      <c r="K90" s="20"/>
      <c r="L90" s="1"/>
      <c r="M90" s="11"/>
      <c r="N90" s="11"/>
      <c r="O90" s="290"/>
      <c r="P90" s="11"/>
      <c r="Q90" s="11"/>
      <c r="R90" s="11"/>
      <c r="S90" s="12"/>
      <c r="T90" s="1"/>
      <c r="W90" s="1"/>
      <c r="X90" s="290"/>
      <c r="Y90" s="290"/>
      <c r="Z90" s="290"/>
      <c r="AA90" s="290"/>
      <c r="AB90" s="290"/>
      <c r="AC90" s="290"/>
      <c r="AD90" s="290"/>
      <c r="AE90" s="1"/>
      <c r="AF90" s="325"/>
      <c r="AG90" s="249"/>
      <c r="AH90" s="249"/>
      <c r="AI90" s="326"/>
      <c r="AJ90" s="1"/>
      <c r="AK90" s="325"/>
      <c r="AL90" s="249"/>
      <c r="AM90" s="249"/>
      <c r="AN90" s="326"/>
      <c r="AO90" s="1"/>
    </row>
    <row r="91" spans="1:41" ht="9.9499999999999993" customHeight="1" x14ac:dyDescent="0.25">
      <c r="A91" s="1"/>
      <c r="B91" s="20"/>
      <c r="C91" s="20"/>
      <c r="D91" s="20"/>
      <c r="E91" s="20"/>
      <c r="F91" s="20"/>
      <c r="G91" s="20"/>
      <c r="H91" s="20"/>
      <c r="I91" s="1"/>
      <c r="J91" s="20"/>
      <c r="K91" s="20"/>
      <c r="L91" s="94"/>
      <c r="M91" s="6"/>
      <c r="N91" s="6"/>
      <c r="O91" s="14"/>
      <c r="P91" s="6"/>
      <c r="Q91" s="6"/>
      <c r="R91" s="6"/>
      <c r="S91" s="6"/>
      <c r="T91" s="1"/>
      <c r="W91" s="1"/>
      <c r="X91" s="76"/>
      <c r="Y91" s="76"/>
      <c r="Z91" s="76"/>
      <c r="AA91" s="76"/>
      <c r="AB91" s="76"/>
      <c r="AC91" s="76"/>
      <c r="AD91" s="76"/>
      <c r="AE91" s="1"/>
      <c r="AF91" s="76"/>
      <c r="AG91" s="76"/>
      <c r="AH91" s="76"/>
      <c r="AI91" s="76"/>
      <c r="AJ91" s="1"/>
      <c r="AK91" s="76"/>
      <c r="AL91" s="76"/>
      <c r="AM91" s="76"/>
      <c r="AN91" s="76"/>
      <c r="AO91" s="1"/>
    </row>
    <row r="92" spans="1:41" ht="15.75" thickBot="1" x14ac:dyDescent="0.3">
      <c r="A92" s="1"/>
      <c r="B92" s="178" t="s">
        <v>24</v>
      </c>
      <c r="C92" s="179"/>
      <c r="D92" s="179"/>
      <c r="E92" s="179"/>
      <c r="F92" s="179"/>
      <c r="G92" s="179"/>
      <c r="H92" s="179"/>
      <c r="I92" s="1"/>
      <c r="J92" s="20"/>
      <c r="K92" s="20"/>
      <c r="L92" s="1"/>
      <c r="M92" s="178" t="s">
        <v>24</v>
      </c>
      <c r="N92" s="179"/>
      <c r="O92" s="179"/>
      <c r="P92" s="179"/>
      <c r="Q92" s="179"/>
      <c r="R92" s="179"/>
      <c r="S92" s="179"/>
      <c r="T92" s="1"/>
      <c r="W92" s="1"/>
      <c r="X92" s="178" t="s">
        <v>24</v>
      </c>
      <c r="Y92" s="179"/>
      <c r="Z92" s="179"/>
      <c r="AA92" s="179"/>
      <c r="AB92" s="179"/>
      <c r="AC92" s="179"/>
      <c r="AD92" s="179"/>
      <c r="AE92" s="1"/>
      <c r="AF92" s="11"/>
      <c r="AG92" s="11"/>
      <c r="AH92" s="11"/>
      <c r="AI92" s="27"/>
      <c r="AJ92" s="1"/>
      <c r="AK92" s="11"/>
      <c r="AL92" s="11"/>
      <c r="AM92" s="11"/>
      <c r="AN92" s="27"/>
      <c r="AO92" s="1"/>
    </row>
    <row r="93" spans="1:41" ht="62.1" customHeight="1" thickBot="1" x14ac:dyDescent="0.3">
      <c r="A93" s="1"/>
      <c r="B93" s="381" t="s">
        <v>258</v>
      </c>
      <c r="C93" s="265"/>
      <c r="D93" s="264"/>
      <c r="E93" s="264"/>
      <c r="F93" s="264"/>
      <c r="G93" s="265"/>
      <c r="H93" s="382"/>
      <c r="I93" s="1"/>
      <c r="J93" s="383"/>
      <c r="K93" s="384"/>
      <c r="L93" s="1"/>
      <c r="M93" s="381" t="s">
        <v>257</v>
      </c>
      <c r="N93" s="265"/>
      <c r="O93" s="264"/>
      <c r="P93" s="264"/>
      <c r="Q93" s="264"/>
      <c r="R93" s="265"/>
      <c r="S93" s="382"/>
      <c r="T93" s="1"/>
      <c r="W93" s="1"/>
      <c r="X93" s="342" t="s">
        <v>42</v>
      </c>
      <c r="Y93" s="253"/>
      <c r="Z93" s="343"/>
      <c r="AA93" s="343"/>
      <c r="AB93" s="343"/>
      <c r="AC93" s="253"/>
      <c r="AD93" s="344"/>
      <c r="AE93" s="1"/>
      <c r="AF93" s="298"/>
      <c r="AG93" s="298"/>
      <c r="AH93" s="298"/>
      <c r="AI93" s="298"/>
      <c r="AJ93" s="1"/>
      <c r="AK93" s="321"/>
      <c r="AL93" s="321"/>
      <c r="AM93" s="321"/>
      <c r="AN93" s="321"/>
      <c r="AO93" s="1"/>
    </row>
    <row r="94" spans="1:41" ht="35.1" customHeight="1" thickBot="1" x14ac:dyDescent="0.3">
      <c r="A94" s="1"/>
      <c r="B94" s="10"/>
      <c r="C94" s="10"/>
      <c r="D94" s="250"/>
      <c r="E94" s="256" t="s">
        <v>23</v>
      </c>
      <c r="F94" s="260"/>
      <c r="G94" s="345"/>
      <c r="H94" s="346"/>
      <c r="I94" s="1"/>
      <c r="J94" s="384"/>
      <c r="K94" s="384"/>
      <c r="L94" s="1"/>
      <c r="M94" s="10"/>
      <c r="N94" s="10"/>
      <c r="O94" s="250"/>
      <c r="P94" s="256" t="s">
        <v>23</v>
      </c>
      <c r="Q94" s="260"/>
      <c r="R94" s="345"/>
      <c r="S94" s="346"/>
      <c r="T94" s="1"/>
      <c r="W94" s="1"/>
      <c r="X94" s="10"/>
      <c r="Y94" s="10"/>
      <c r="Z94" s="308"/>
      <c r="AA94" s="313" t="s">
        <v>40</v>
      </c>
      <c r="AB94" s="314"/>
      <c r="AC94" s="345"/>
      <c r="AD94" s="346"/>
      <c r="AE94" s="1"/>
      <c r="AF94" s="207"/>
      <c r="AG94" s="207"/>
      <c r="AH94" s="207"/>
      <c r="AI94" s="207"/>
      <c r="AJ94" s="1"/>
      <c r="AK94" s="179"/>
      <c r="AL94" s="179"/>
      <c r="AM94" s="179"/>
      <c r="AN94" s="179"/>
      <c r="AO94" s="1"/>
    </row>
    <row r="95" spans="1:41" ht="5.0999999999999996" customHeight="1" thickBot="1" x14ac:dyDescent="0.3">
      <c r="A95" s="1"/>
      <c r="B95" s="11"/>
      <c r="C95" s="11"/>
      <c r="D95" s="290"/>
      <c r="E95" s="11"/>
      <c r="F95" s="11"/>
      <c r="G95" s="11"/>
      <c r="H95" s="12"/>
      <c r="I95" s="1"/>
      <c r="J95" s="20"/>
      <c r="K95" s="20"/>
      <c r="L95" s="1"/>
      <c r="M95" s="11"/>
      <c r="N95" s="11"/>
      <c r="O95" s="290"/>
      <c r="P95" s="11"/>
      <c r="Q95" s="11"/>
      <c r="R95" s="11"/>
      <c r="S95" s="12"/>
      <c r="T95" s="1"/>
      <c r="W95" s="1"/>
      <c r="X95" s="11"/>
      <c r="Y95" s="11"/>
      <c r="Z95" s="290"/>
      <c r="AA95" s="11"/>
      <c r="AB95" s="11"/>
      <c r="AC95" s="11"/>
      <c r="AD95" s="12"/>
      <c r="AE95" s="1"/>
      <c r="AF95" s="201"/>
      <c r="AG95" s="201"/>
      <c r="AH95" s="201"/>
      <c r="AI95" s="201"/>
      <c r="AJ95" s="1"/>
      <c r="AK95" s="249"/>
      <c r="AL95" s="249"/>
      <c r="AM95" s="249"/>
      <c r="AN95" s="249"/>
      <c r="AO95" s="1"/>
    </row>
    <row r="96" spans="1:41" ht="62.1" customHeight="1" thickBot="1" x14ac:dyDescent="0.3">
      <c r="A96" s="1"/>
      <c r="B96" s="265" t="s">
        <v>298</v>
      </c>
      <c r="C96" s="265"/>
      <c r="D96" s="265"/>
      <c r="E96" s="265"/>
      <c r="F96" s="265"/>
      <c r="G96" s="265"/>
      <c r="H96" s="265"/>
      <c r="I96" s="1"/>
      <c r="J96" s="20"/>
      <c r="K96" s="20"/>
      <c r="L96" s="1"/>
      <c r="M96" s="265" t="s">
        <v>343</v>
      </c>
      <c r="N96" s="265"/>
      <c r="O96" s="265"/>
      <c r="P96" s="265"/>
      <c r="Q96" s="265"/>
      <c r="R96" s="265"/>
      <c r="S96" s="265"/>
      <c r="T96" s="1"/>
      <c r="W96" s="1"/>
      <c r="X96" s="349" t="s">
        <v>44</v>
      </c>
      <c r="Y96" s="339"/>
      <c r="Z96" s="339"/>
      <c r="AA96" s="339"/>
      <c r="AB96" s="339"/>
      <c r="AC96" s="339"/>
      <c r="AD96" s="350"/>
      <c r="AE96" s="1"/>
      <c r="AF96" s="320"/>
      <c r="AG96" s="321"/>
      <c r="AH96" s="321"/>
      <c r="AI96" s="322"/>
      <c r="AJ96" s="1"/>
      <c r="AK96" s="320"/>
      <c r="AL96" s="321"/>
      <c r="AM96" s="321"/>
      <c r="AN96" s="322"/>
      <c r="AO96" s="1"/>
    </row>
    <row r="97" spans="1:41" ht="35.1" customHeight="1" thickBot="1" x14ac:dyDescent="0.3">
      <c r="A97" s="1"/>
      <c r="B97" s="10"/>
      <c r="C97" s="10"/>
      <c r="D97" s="308"/>
      <c r="E97" s="333" t="s">
        <v>297</v>
      </c>
      <c r="F97" s="334"/>
      <c r="G97" s="261"/>
      <c r="H97" s="262"/>
      <c r="I97" s="1"/>
      <c r="J97" s="20"/>
      <c r="K97" s="20"/>
      <c r="L97" s="1"/>
      <c r="M97" s="10"/>
      <c r="N97" s="10"/>
      <c r="O97" s="308"/>
      <c r="P97" s="333" t="s">
        <v>30</v>
      </c>
      <c r="Q97" s="334"/>
      <c r="R97" s="261"/>
      <c r="S97" s="262"/>
      <c r="T97" s="1"/>
      <c r="W97" s="1"/>
      <c r="X97" s="313" t="s">
        <v>43</v>
      </c>
      <c r="Y97" s="314"/>
      <c r="Z97" s="340"/>
      <c r="AA97" s="347"/>
      <c r="AB97" s="347"/>
      <c r="AC97" s="347"/>
      <c r="AD97" s="341"/>
      <c r="AE97" s="1"/>
      <c r="AF97" s="323"/>
      <c r="AG97" s="179"/>
      <c r="AH97" s="179"/>
      <c r="AI97" s="324"/>
      <c r="AJ97" s="1"/>
      <c r="AK97" s="323"/>
      <c r="AL97" s="179"/>
      <c r="AM97" s="179"/>
      <c r="AN97" s="324"/>
      <c r="AO97" s="1"/>
    </row>
    <row r="98" spans="1:41" ht="5.0999999999999996" customHeight="1" thickBot="1" x14ac:dyDescent="0.3">
      <c r="A98" s="1"/>
      <c r="B98" s="11"/>
      <c r="C98" s="11"/>
      <c r="D98" s="290"/>
      <c r="E98" s="11"/>
      <c r="F98" s="11"/>
      <c r="G98" s="11"/>
      <c r="H98" s="12"/>
      <c r="I98" s="1"/>
      <c r="J98" s="20"/>
      <c r="K98" s="20"/>
      <c r="L98" s="1"/>
      <c r="M98" s="11"/>
      <c r="N98" s="11"/>
      <c r="O98" s="290"/>
      <c r="P98" s="11"/>
      <c r="Q98" s="11"/>
      <c r="R98" s="11"/>
      <c r="S98" s="12"/>
      <c r="T98" s="1"/>
      <c r="W98" s="1"/>
      <c r="X98" s="11"/>
      <c r="Y98" s="11"/>
      <c r="Z98" s="26"/>
      <c r="AA98" s="11"/>
      <c r="AB98" s="11"/>
      <c r="AC98" s="11"/>
      <c r="AD98" s="12"/>
      <c r="AE98" s="1"/>
      <c r="AF98" s="325"/>
      <c r="AG98" s="249"/>
      <c r="AH98" s="249"/>
      <c r="AI98" s="326"/>
      <c r="AJ98" s="1"/>
      <c r="AK98" s="325"/>
      <c r="AL98" s="249"/>
      <c r="AM98" s="249"/>
      <c r="AN98" s="326"/>
      <c r="AO98" s="1"/>
    </row>
    <row r="99" spans="1:41" ht="9.9499999999999993" customHeight="1" x14ac:dyDescent="0.25">
      <c r="A99" s="1"/>
      <c r="B99" s="20"/>
      <c r="C99" s="20"/>
      <c r="D99" s="20"/>
      <c r="E99" s="20"/>
      <c r="F99" s="20"/>
      <c r="G99" s="20"/>
      <c r="H99" s="20"/>
      <c r="I99" s="1"/>
      <c r="J99" s="20"/>
      <c r="K99" s="20"/>
      <c r="L99" s="1"/>
      <c r="M99" s="6"/>
      <c r="N99" s="6"/>
      <c r="O99" s="14"/>
      <c r="P99" s="6"/>
      <c r="Q99" s="6"/>
      <c r="R99" s="6"/>
      <c r="S99" s="6"/>
      <c r="T99" s="1"/>
      <c r="W99" s="1"/>
      <c r="AE99" s="1"/>
      <c r="AJ99" s="1"/>
      <c r="AO99" s="1"/>
    </row>
    <row r="100" spans="1:41" ht="15.75" thickBot="1" x14ac:dyDescent="0.3">
      <c r="A100" s="1"/>
      <c r="B100" s="178" t="s">
        <v>25</v>
      </c>
      <c r="C100" s="179"/>
      <c r="D100" s="179"/>
      <c r="E100" s="179"/>
      <c r="F100" s="179"/>
      <c r="G100" s="179"/>
      <c r="H100" s="179"/>
      <c r="I100" s="1"/>
      <c r="J100" s="20"/>
      <c r="K100" s="20"/>
      <c r="L100" s="1"/>
      <c r="M100" s="178" t="s">
        <v>25</v>
      </c>
      <c r="N100" s="179"/>
      <c r="O100" s="179"/>
      <c r="P100" s="179"/>
      <c r="Q100" s="179"/>
      <c r="R100" s="179"/>
      <c r="S100" s="179"/>
      <c r="T100" s="1"/>
      <c r="W100" s="1"/>
      <c r="X100" s="178" t="s">
        <v>25</v>
      </c>
      <c r="Y100" s="179"/>
      <c r="Z100" s="179"/>
      <c r="AA100" s="179"/>
      <c r="AB100" s="179"/>
      <c r="AC100" s="179"/>
      <c r="AD100" s="179"/>
      <c r="AE100" s="1"/>
      <c r="AF100" s="11"/>
      <c r="AG100" s="11"/>
      <c r="AH100" s="11"/>
      <c r="AI100" s="27"/>
      <c r="AJ100" s="1"/>
      <c r="AK100" s="11"/>
      <c r="AL100" s="11"/>
      <c r="AM100" s="11"/>
      <c r="AN100" s="27"/>
      <c r="AO100" s="1"/>
    </row>
    <row r="101" spans="1:41" ht="50.1" customHeight="1" thickBot="1" x14ac:dyDescent="0.3">
      <c r="A101" s="1"/>
      <c r="B101" s="286" t="s">
        <v>322</v>
      </c>
      <c r="C101" s="265"/>
      <c r="D101" s="264"/>
      <c r="E101" s="264"/>
      <c r="F101" s="264"/>
      <c r="G101" s="265"/>
      <c r="H101" s="287"/>
      <c r="I101" s="1"/>
      <c r="J101" s="20"/>
      <c r="K101" s="20"/>
      <c r="L101" s="1"/>
      <c r="M101" s="286" t="s">
        <v>324</v>
      </c>
      <c r="N101" s="265"/>
      <c r="O101" s="264"/>
      <c r="P101" s="264"/>
      <c r="Q101" s="264"/>
      <c r="R101" s="265"/>
      <c r="S101" s="287"/>
      <c r="T101" s="1"/>
      <c r="W101" s="1"/>
      <c r="X101" s="286" t="s">
        <v>323</v>
      </c>
      <c r="Y101" s="265"/>
      <c r="Z101" s="264"/>
      <c r="AA101" s="264"/>
      <c r="AB101" s="264"/>
      <c r="AC101" s="265"/>
      <c r="AD101" s="287"/>
      <c r="AE101" s="1"/>
      <c r="AF101" s="320"/>
      <c r="AG101" s="321"/>
      <c r="AH101" s="321"/>
      <c r="AI101" s="322"/>
      <c r="AJ101" s="1"/>
      <c r="AK101" s="320"/>
      <c r="AL101" s="321"/>
      <c r="AM101" s="321"/>
      <c r="AN101" s="322"/>
      <c r="AO101" s="1"/>
    </row>
    <row r="102" spans="1:41" ht="35.1" customHeight="1" thickBot="1" x14ac:dyDescent="0.3">
      <c r="A102" s="1"/>
      <c r="B102" s="10"/>
      <c r="C102" s="10"/>
      <c r="D102" s="250"/>
      <c r="E102" s="256" t="s">
        <v>23</v>
      </c>
      <c r="F102" s="260"/>
      <c r="G102" s="345"/>
      <c r="H102" s="346"/>
      <c r="I102" s="1"/>
      <c r="J102" s="20"/>
      <c r="K102" s="20"/>
      <c r="L102" s="1"/>
      <c r="M102" s="10"/>
      <c r="N102" s="10"/>
      <c r="O102" s="250"/>
      <c r="P102" s="256" t="s">
        <v>23</v>
      </c>
      <c r="Q102" s="260"/>
      <c r="R102" s="345"/>
      <c r="S102" s="346"/>
      <c r="T102" s="1"/>
      <c r="W102" s="1"/>
      <c r="X102" s="10"/>
      <c r="Y102" s="10"/>
      <c r="Z102" s="308"/>
      <c r="AA102" s="313" t="s">
        <v>40</v>
      </c>
      <c r="AB102" s="314"/>
      <c r="AC102" s="345"/>
      <c r="AD102" s="346"/>
      <c r="AE102" s="1"/>
      <c r="AF102" s="325"/>
      <c r="AG102" s="249"/>
      <c r="AH102" s="249"/>
      <c r="AI102" s="326"/>
      <c r="AJ102" s="1"/>
      <c r="AK102" s="325"/>
      <c r="AL102" s="249"/>
      <c r="AM102" s="249"/>
      <c r="AN102" s="326"/>
      <c r="AO102" s="1"/>
    </row>
    <row r="103" spans="1:41" ht="5.0999999999999996" customHeight="1" x14ac:dyDescent="0.25">
      <c r="A103" s="1"/>
      <c r="B103" s="11"/>
      <c r="C103" s="11"/>
      <c r="D103" s="290"/>
      <c r="E103" s="11"/>
      <c r="F103" s="11"/>
      <c r="G103" s="11"/>
      <c r="H103" s="12"/>
      <c r="I103" s="1"/>
      <c r="J103" s="20"/>
      <c r="K103" s="20"/>
      <c r="L103" s="1"/>
      <c r="M103" s="11"/>
      <c r="N103" s="11"/>
      <c r="O103" s="290"/>
      <c r="P103" s="11"/>
      <c r="Q103" s="11"/>
      <c r="R103" s="11"/>
      <c r="S103" s="12"/>
      <c r="T103" s="1"/>
      <c r="W103" s="1"/>
      <c r="X103" s="11"/>
      <c r="Y103" s="11"/>
      <c r="Z103" s="290"/>
      <c r="AA103" s="11"/>
      <c r="AB103" s="11"/>
      <c r="AC103" s="11"/>
      <c r="AD103" s="12"/>
      <c r="AE103" s="1"/>
      <c r="AF103" s="11"/>
      <c r="AG103" s="11"/>
      <c r="AH103" s="11"/>
      <c r="AI103" s="11"/>
      <c r="AJ103" s="1"/>
      <c r="AK103" s="11"/>
      <c r="AL103" s="11"/>
      <c r="AM103" s="11"/>
      <c r="AN103" s="11"/>
      <c r="AO103" s="1"/>
    </row>
    <row r="104" spans="1:41" ht="5.0999999999999996" customHeight="1" x14ac:dyDescent="0.25">
      <c r="A104" s="1"/>
      <c r="B104" s="1"/>
      <c r="C104" s="1"/>
      <c r="D104" s="1"/>
      <c r="E104" s="1"/>
      <c r="F104" s="1"/>
      <c r="G104" s="1"/>
      <c r="H104" s="1"/>
      <c r="I104" s="1"/>
      <c r="J104" s="20"/>
      <c r="K104" s="20"/>
      <c r="L104" s="1"/>
      <c r="M104" s="1"/>
      <c r="N104" s="1"/>
      <c r="O104" s="1"/>
      <c r="P104" s="1"/>
      <c r="Q104" s="1"/>
      <c r="R104" s="1"/>
      <c r="S104" s="1"/>
      <c r="T104" s="1"/>
      <c r="W104" s="1"/>
      <c r="X104" s="1"/>
      <c r="Y104" s="1"/>
      <c r="Z104" s="1"/>
      <c r="AA104" s="1"/>
      <c r="AB104" s="1"/>
      <c r="AC104" s="1"/>
      <c r="AD104" s="1"/>
      <c r="AE104" s="1"/>
      <c r="AF104" s="1"/>
      <c r="AG104" s="1"/>
      <c r="AH104" s="1"/>
      <c r="AI104" s="1"/>
      <c r="AJ104" s="1"/>
      <c r="AK104" s="1"/>
      <c r="AL104" s="1"/>
      <c r="AM104" s="1"/>
      <c r="AN104" s="1"/>
      <c r="AO104" s="1"/>
    </row>
    <row r="105" spans="1:41" x14ac:dyDescent="0.25">
      <c r="B105" s="20"/>
      <c r="C105" s="20"/>
      <c r="D105" s="20"/>
      <c r="E105" s="20"/>
      <c r="F105" s="20"/>
      <c r="G105" s="20"/>
      <c r="H105" s="20"/>
      <c r="I105" s="20"/>
      <c r="J105" s="20"/>
      <c r="K105" s="20"/>
    </row>
    <row r="106" spans="1:41" x14ac:dyDescent="0.25">
      <c r="B106" s="20"/>
      <c r="C106" s="20"/>
      <c r="D106" s="20"/>
      <c r="E106" s="20"/>
      <c r="F106" s="20"/>
      <c r="G106" s="20"/>
      <c r="H106" s="20"/>
      <c r="I106" s="20"/>
      <c r="J106" s="20"/>
      <c r="K106" s="20"/>
    </row>
    <row r="107" spans="1:41" x14ac:dyDescent="0.25">
      <c r="B107" s="20"/>
      <c r="C107" s="20"/>
      <c r="D107" s="20"/>
      <c r="E107" s="20"/>
      <c r="F107" s="20"/>
      <c r="G107" s="20"/>
      <c r="H107" s="20"/>
      <c r="I107" s="20"/>
      <c r="J107" s="20"/>
      <c r="K107" s="20"/>
    </row>
    <row r="108" spans="1:41" x14ac:dyDescent="0.25">
      <c r="B108" s="20"/>
      <c r="C108" s="20"/>
      <c r="D108" s="20"/>
      <c r="E108" s="20"/>
      <c r="F108" s="20"/>
      <c r="G108" s="20"/>
      <c r="H108" s="20"/>
      <c r="I108" s="20"/>
      <c r="J108" s="20"/>
      <c r="K108" s="20"/>
    </row>
    <row r="109" spans="1:41" ht="15.75" x14ac:dyDescent="0.25">
      <c r="B109" s="13" t="s">
        <v>31</v>
      </c>
      <c r="C109" s="20"/>
      <c r="D109" s="20"/>
      <c r="E109" s="20"/>
      <c r="F109" s="20"/>
      <c r="G109" s="20"/>
      <c r="H109" s="20"/>
      <c r="I109" s="20"/>
      <c r="J109" s="20"/>
      <c r="K109" s="20"/>
      <c r="M109" s="13" t="s">
        <v>31</v>
      </c>
      <c r="X109" s="13" t="s">
        <v>381</v>
      </c>
    </row>
    <row r="110" spans="1:41" ht="5.0999999999999996" customHeight="1" x14ac:dyDescent="0.25">
      <c r="A110" s="1"/>
      <c r="B110" s="1"/>
      <c r="C110" s="1"/>
      <c r="D110" s="1"/>
      <c r="E110" s="1"/>
      <c r="F110" s="1"/>
      <c r="G110" s="1"/>
      <c r="H110" s="1"/>
      <c r="I110" s="1"/>
      <c r="J110" s="20"/>
      <c r="K110" s="20"/>
      <c r="L110" s="1"/>
      <c r="M110" s="1"/>
      <c r="N110" s="1"/>
      <c r="O110" s="1"/>
      <c r="P110" s="1"/>
      <c r="Q110" s="1"/>
      <c r="R110" s="1"/>
      <c r="S110" s="1"/>
      <c r="T110" s="1"/>
      <c r="W110" s="1"/>
      <c r="X110" s="1"/>
      <c r="Y110" s="1"/>
      <c r="Z110" s="1"/>
      <c r="AA110" s="1"/>
      <c r="AB110" s="1"/>
      <c r="AC110" s="1"/>
      <c r="AD110" s="1"/>
      <c r="AE110" s="1"/>
      <c r="AF110" s="1"/>
      <c r="AG110" s="1"/>
      <c r="AH110" s="1"/>
      <c r="AI110" s="1"/>
      <c r="AJ110" s="1"/>
      <c r="AK110" s="1"/>
      <c r="AL110" s="1"/>
      <c r="AM110" s="1"/>
      <c r="AN110" s="1"/>
      <c r="AO110" s="1"/>
    </row>
    <row r="111" spans="1:41" ht="18.75" x14ac:dyDescent="0.3">
      <c r="A111" s="1"/>
      <c r="B111" s="20"/>
      <c r="C111" s="20"/>
      <c r="D111" s="20"/>
      <c r="E111" s="20"/>
      <c r="F111" s="20"/>
      <c r="G111" s="20"/>
      <c r="H111" s="20"/>
      <c r="I111" s="1"/>
      <c r="J111" s="20"/>
      <c r="K111" s="20"/>
      <c r="L111" s="1"/>
      <c r="T111" s="1"/>
      <c r="W111" s="1"/>
      <c r="X111" s="212"/>
      <c r="Y111" s="213"/>
      <c r="Z111" s="213"/>
      <c r="AA111" s="213"/>
      <c r="AB111" s="213"/>
      <c r="AC111" s="213"/>
      <c r="AD111" s="213"/>
      <c r="AE111" s="1"/>
      <c r="AF111" s="23" t="s">
        <v>22</v>
      </c>
      <c r="AJ111" s="1"/>
      <c r="AK111" s="319" t="s">
        <v>34</v>
      </c>
      <c r="AL111" s="180"/>
      <c r="AM111" s="180"/>
      <c r="AN111" s="180"/>
      <c r="AO111" s="1"/>
    </row>
    <row r="112" spans="1:41" x14ac:dyDescent="0.25">
      <c r="A112" s="1"/>
      <c r="B112" s="258"/>
      <c r="C112" s="259"/>
      <c r="D112" s="259"/>
      <c r="E112" s="259"/>
      <c r="F112" s="259"/>
      <c r="G112" s="259"/>
      <c r="H112" s="259"/>
      <c r="I112" s="1"/>
      <c r="J112" s="20"/>
      <c r="K112" s="20"/>
      <c r="L112" s="1"/>
      <c r="M112" s="289" t="s">
        <v>201</v>
      </c>
      <c r="N112" s="290"/>
      <c r="O112" s="290"/>
      <c r="P112" s="290"/>
      <c r="Q112" s="290"/>
      <c r="R112" s="290"/>
      <c r="S112" s="290"/>
      <c r="T112" s="1"/>
      <c r="W112" s="1"/>
      <c r="X112" s="258"/>
      <c r="Y112" s="259"/>
      <c r="Z112" s="259"/>
      <c r="AA112" s="259"/>
      <c r="AB112" s="259"/>
      <c r="AC112" s="259"/>
      <c r="AD112" s="259"/>
      <c r="AE112" s="1"/>
      <c r="AF112" s="11"/>
      <c r="AG112" s="11"/>
      <c r="AH112" s="11"/>
      <c r="AI112" s="11"/>
      <c r="AJ112" s="1"/>
      <c r="AK112" s="34" t="s">
        <v>45</v>
      </c>
      <c r="AL112" s="34"/>
      <c r="AM112" s="34"/>
      <c r="AN112" s="34"/>
      <c r="AO112" s="1"/>
    </row>
    <row r="113" spans="1:41" x14ac:dyDescent="0.25">
      <c r="A113" s="1"/>
      <c r="B113" s="20"/>
      <c r="C113" s="20"/>
      <c r="D113" s="20"/>
      <c r="E113" s="20"/>
      <c r="F113" s="20"/>
      <c r="G113" s="20"/>
      <c r="H113" s="20"/>
      <c r="I113" s="1"/>
      <c r="J113" s="20"/>
      <c r="K113" s="20"/>
      <c r="L113" s="1"/>
      <c r="T113" s="1"/>
      <c r="W113" s="1"/>
      <c r="AE113" s="1"/>
      <c r="AJ113" s="1"/>
      <c r="AO113" s="1"/>
    </row>
    <row r="114" spans="1:41" x14ac:dyDescent="0.25">
      <c r="A114" s="1"/>
      <c r="B114" s="20"/>
      <c r="C114" s="20"/>
      <c r="D114" s="20"/>
      <c r="E114" s="20"/>
      <c r="F114" s="20"/>
      <c r="G114" s="20"/>
      <c r="H114" s="20"/>
      <c r="I114" s="1"/>
      <c r="J114" s="20"/>
      <c r="K114" s="20"/>
      <c r="L114" s="1"/>
      <c r="T114" s="1"/>
      <c r="W114" s="1"/>
      <c r="AE114" s="1"/>
      <c r="AJ114" s="1"/>
      <c r="AO114" s="1"/>
    </row>
    <row r="115" spans="1:41" x14ac:dyDescent="0.25">
      <c r="A115" s="1"/>
      <c r="B115" s="20"/>
      <c r="C115" s="20"/>
      <c r="D115" s="20"/>
      <c r="E115" s="20"/>
      <c r="F115" s="20"/>
      <c r="G115" s="20"/>
      <c r="H115" s="20"/>
      <c r="I115" s="1"/>
      <c r="J115" s="20"/>
      <c r="K115" s="20"/>
      <c r="L115" s="1"/>
      <c r="T115" s="1"/>
      <c r="W115" s="1"/>
      <c r="AE115" s="1"/>
      <c r="AJ115" s="1"/>
      <c r="AO115" s="1"/>
    </row>
    <row r="116" spans="1:41" x14ac:dyDescent="0.25">
      <c r="A116" s="1"/>
      <c r="B116" s="20"/>
      <c r="C116" s="20"/>
      <c r="D116" s="20"/>
      <c r="E116" s="20"/>
      <c r="F116" s="20"/>
      <c r="G116" s="20"/>
      <c r="H116" s="20"/>
      <c r="I116" s="1"/>
      <c r="J116" s="20"/>
      <c r="K116" s="20"/>
      <c r="L116" s="1"/>
      <c r="T116" s="1"/>
      <c r="W116" s="1"/>
      <c r="AE116" s="1"/>
      <c r="AJ116" s="1"/>
      <c r="AO116" s="1"/>
    </row>
    <row r="117" spans="1:41" x14ac:dyDescent="0.25">
      <c r="A117" s="1"/>
      <c r="B117" s="20"/>
      <c r="C117" s="20"/>
      <c r="D117" s="20"/>
      <c r="E117" s="20"/>
      <c r="F117" s="20"/>
      <c r="G117" s="20"/>
      <c r="H117" s="20"/>
      <c r="I117" s="1"/>
      <c r="J117" s="20"/>
      <c r="K117" s="20"/>
      <c r="L117" s="1"/>
      <c r="T117" s="1"/>
      <c r="W117" s="1"/>
      <c r="AE117" s="1"/>
      <c r="AJ117" s="1"/>
      <c r="AO117" s="1"/>
    </row>
    <row r="118" spans="1:41" x14ac:dyDescent="0.25">
      <c r="A118" s="1"/>
      <c r="B118" s="20"/>
      <c r="C118" s="20"/>
      <c r="D118" s="20"/>
      <c r="E118" s="20"/>
      <c r="F118" s="20"/>
      <c r="G118" s="20"/>
      <c r="H118" s="20"/>
      <c r="I118" s="1"/>
      <c r="J118" s="20"/>
      <c r="K118" s="20"/>
      <c r="L118" s="1"/>
      <c r="T118" s="1"/>
      <c r="W118" s="1"/>
      <c r="AE118" s="1"/>
      <c r="AJ118" s="1"/>
      <c r="AO118" s="1"/>
    </row>
    <row r="119" spans="1:41" x14ac:dyDescent="0.25">
      <c r="A119" s="1"/>
      <c r="B119" s="20"/>
      <c r="C119" s="20"/>
      <c r="D119" s="20"/>
      <c r="E119" s="20"/>
      <c r="F119" s="20"/>
      <c r="G119" s="20"/>
      <c r="H119" s="20"/>
      <c r="I119" s="1"/>
      <c r="J119" s="20"/>
      <c r="K119" s="20"/>
      <c r="L119" s="1"/>
      <c r="T119" s="1"/>
      <c r="W119" s="1"/>
      <c r="AE119" s="1"/>
      <c r="AJ119" s="1"/>
      <c r="AO119" s="1"/>
    </row>
    <row r="120" spans="1:41" x14ac:dyDescent="0.25">
      <c r="A120" s="1"/>
      <c r="B120" s="20"/>
      <c r="C120" s="20"/>
      <c r="D120" s="20"/>
      <c r="E120" s="20"/>
      <c r="F120" s="20"/>
      <c r="G120" s="20"/>
      <c r="H120" s="20"/>
      <c r="I120" s="1"/>
      <c r="J120" s="20"/>
      <c r="K120" s="20"/>
      <c r="L120" s="1"/>
      <c r="T120" s="1"/>
      <c r="W120" s="1"/>
      <c r="AE120" s="1"/>
      <c r="AJ120" s="1"/>
      <c r="AO120" s="1"/>
    </row>
    <row r="121" spans="1:41" x14ac:dyDescent="0.25">
      <c r="A121" s="1"/>
      <c r="B121" s="20"/>
      <c r="C121" s="20"/>
      <c r="D121" s="20"/>
      <c r="E121" s="20"/>
      <c r="F121" s="20"/>
      <c r="G121" s="20"/>
      <c r="H121" s="20"/>
      <c r="I121" s="1"/>
      <c r="J121" s="20"/>
      <c r="K121" s="20"/>
      <c r="L121" s="1"/>
      <c r="T121" s="1"/>
      <c r="W121" s="1"/>
      <c r="AE121" s="1"/>
      <c r="AJ121" s="1"/>
      <c r="AO121" s="1"/>
    </row>
  </sheetData>
  <sheetProtection password="E932" sheet="1" objects="1" scenarios="1" selectLockedCells="1" selectUnlockedCells="1"/>
  <mergeCells count="313">
    <mergeCell ref="B53:H53"/>
    <mergeCell ref="X56:AD56"/>
    <mergeCell ref="X57:Y57"/>
    <mergeCell ref="M55:S55"/>
    <mergeCell ref="X55:AD55"/>
    <mergeCell ref="B56:H56"/>
    <mergeCell ref="B55:H55"/>
    <mergeCell ref="P48:Q48"/>
    <mergeCell ref="X47:AD47"/>
    <mergeCell ref="B50:H50"/>
    <mergeCell ref="M50:S50"/>
    <mergeCell ref="X54:AD54"/>
    <mergeCell ref="D51:D52"/>
    <mergeCell ref="E51:F51"/>
    <mergeCell ref="G51:H51"/>
    <mergeCell ref="AA51:AB51"/>
    <mergeCell ref="AC51:AD51"/>
    <mergeCell ref="J93:K94"/>
    <mergeCell ref="M93:S93"/>
    <mergeCell ref="O94:O95"/>
    <mergeCell ref="P94:Q94"/>
    <mergeCell ref="R94:S94"/>
    <mergeCell ref="M96:S96"/>
    <mergeCell ref="AF96:AI98"/>
    <mergeCell ref="AK96:AN98"/>
    <mergeCell ref="AF85:AI85"/>
    <mergeCell ref="AF88:AI90"/>
    <mergeCell ref="M85:S85"/>
    <mergeCell ref="X85:AD85"/>
    <mergeCell ref="AK54:AN54"/>
    <mergeCell ref="M56:S56"/>
    <mergeCell ref="D57:D58"/>
    <mergeCell ref="E57:F57"/>
    <mergeCell ref="G57:H57"/>
    <mergeCell ref="O57:O58"/>
    <mergeCell ref="B92:H92"/>
    <mergeCell ref="B86:H86"/>
    <mergeCell ref="B87:H87"/>
    <mergeCell ref="AF87:AI87"/>
    <mergeCell ref="AK87:AN87"/>
    <mergeCell ref="M86:S86"/>
    <mergeCell ref="X86:AD86"/>
    <mergeCell ref="G63:H63"/>
    <mergeCell ref="B59:H59"/>
    <mergeCell ref="D60:D61"/>
    <mergeCell ref="E60:F60"/>
    <mergeCell ref="G60:H60"/>
    <mergeCell ref="X64:AD67"/>
    <mergeCell ref="B85:H85"/>
    <mergeCell ref="X71:AD71"/>
    <mergeCell ref="AC72:AD72"/>
    <mergeCell ref="AC73:AD73"/>
    <mergeCell ref="G68:H68"/>
    <mergeCell ref="B101:H101"/>
    <mergeCell ref="D102:D103"/>
    <mergeCell ref="E102:F102"/>
    <mergeCell ref="G102:H102"/>
    <mergeCell ref="B100:H100"/>
    <mergeCell ref="E97:F97"/>
    <mergeCell ref="G97:H97"/>
    <mergeCell ref="B93:H93"/>
    <mergeCell ref="D94:D95"/>
    <mergeCell ref="E94:F94"/>
    <mergeCell ref="G94:H94"/>
    <mergeCell ref="B8:H8"/>
    <mergeCell ref="B54:H54"/>
    <mergeCell ref="B42:H44"/>
    <mergeCell ref="X41:AD41"/>
    <mergeCell ref="X42:Z42"/>
    <mergeCell ref="AB42:AD42"/>
    <mergeCell ref="B38:H40"/>
    <mergeCell ref="M42:S42"/>
    <mergeCell ref="R43:S43"/>
    <mergeCell ref="B41:D41"/>
    <mergeCell ref="F41:H41"/>
    <mergeCell ref="M38:S40"/>
    <mergeCell ref="Z33:Z34"/>
    <mergeCell ref="X35:AD37"/>
    <mergeCell ref="M41:O41"/>
    <mergeCell ref="Q41:S41"/>
    <mergeCell ref="X30:AD30"/>
    <mergeCell ref="M30:S30"/>
    <mergeCell ref="X32:AD32"/>
    <mergeCell ref="B27:H27"/>
    <mergeCell ref="M53:S53"/>
    <mergeCell ref="X53:AD53"/>
    <mergeCell ref="M54:S54"/>
    <mergeCell ref="M47:S47"/>
    <mergeCell ref="B112:H112"/>
    <mergeCell ref="F28:H28"/>
    <mergeCell ref="B9:H9"/>
    <mergeCell ref="B10:H10"/>
    <mergeCell ref="B13:H14"/>
    <mergeCell ref="G16:H16"/>
    <mergeCell ref="G17:H17"/>
    <mergeCell ref="M16:S18"/>
    <mergeCell ref="E89:F89"/>
    <mergeCell ref="G89:H89"/>
    <mergeCell ref="O89:O90"/>
    <mergeCell ref="P89:Q89"/>
    <mergeCell ref="R89:S89"/>
    <mergeCell ref="M25:O25"/>
    <mergeCell ref="Q25:S25"/>
    <mergeCell ref="B32:H32"/>
    <mergeCell ref="D33:D34"/>
    <mergeCell ref="E33:F33"/>
    <mergeCell ref="B47:H47"/>
    <mergeCell ref="D48:D49"/>
    <mergeCell ref="E48:F48"/>
    <mergeCell ref="G48:H48"/>
    <mergeCell ref="O48:O49"/>
    <mergeCell ref="D78:E78"/>
    <mergeCell ref="B19:H19"/>
    <mergeCell ref="D11:D12"/>
    <mergeCell ref="E11:F11"/>
    <mergeCell ref="G11:H11"/>
    <mergeCell ref="B20:H20"/>
    <mergeCell ref="M100:S100"/>
    <mergeCell ref="X100:AD100"/>
    <mergeCell ref="M101:S101"/>
    <mergeCell ref="X101:AD101"/>
    <mergeCell ref="P83:Q83"/>
    <mergeCell ref="R83:S83"/>
    <mergeCell ref="Z57:AD57"/>
    <mergeCell ref="B62:H62"/>
    <mergeCell ref="D63:D64"/>
    <mergeCell ref="E63:F63"/>
    <mergeCell ref="AC94:AD94"/>
    <mergeCell ref="B96:H96"/>
    <mergeCell ref="X96:AD96"/>
    <mergeCell ref="D97:D98"/>
    <mergeCell ref="X88:AD90"/>
    <mergeCell ref="B88:H88"/>
    <mergeCell ref="M88:S88"/>
    <mergeCell ref="D89:D90"/>
    <mergeCell ref="B65:H67"/>
    <mergeCell ref="AK111:AN111"/>
    <mergeCell ref="M112:S112"/>
    <mergeCell ref="X112:AD112"/>
    <mergeCell ref="X97:Y97"/>
    <mergeCell ref="M92:S92"/>
    <mergeCell ref="X92:AD92"/>
    <mergeCell ref="X93:AD93"/>
    <mergeCell ref="Z94:Z95"/>
    <mergeCell ref="AK101:AN102"/>
    <mergeCell ref="O102:O103"/>
    <mergeCell ref="P102:Q102"/>
    <mergeCell ref="R102:S102"/>
    <mergeCell ref="Z102:Z103"/>
    <mergeCell ref="AA102:AB102"/>
    <mergeCell ref="AC102:AD102"/>
    <mergeCell ref="Z97:AD97"/>
    <mergeCell ref="AF101:AI102"/>
    <mergeCell ref="X111:AD111"/>
    <mergeCell ref="AA94:AB94"/>
    <mergeCell ref="O97:O98"/>
    <mergeCell ref="P97:Q97"/>
    <mergeCell ref="R97:S97"/>
    <mergeCell ref="G69:H69"/>
    <mergeCell ref="B82:H82"/>
    <mergeCell ref="D83:D84"/>
    <mergeCell ref="B71:H71"/>
    <mergeCell ref="E83:F83"/>
    <mergeCell ref="G83:H83"/>
    <mergeCell ref="M76:S76"/>
    <mergeCell ref="R69:S69"/>
    <mergeCell ref="M80:S80"/>
    <mergeCell ref="M14:O14"/>
    <mergeCell ref="X14:AD16"/>
    <mergeCell ref="X19:AD19"/>
    <mergeCell ref="P43:Q43"/>
    <mergeCell ref="AK30:AN30"/>
    <mergeCell ref="AF32:AI34"/>
    <mergeCell ref="AK32:AN34"/>
    <mergeCell ref="AF53:AI53"/>
    <mergeCell ref="X59:AD63"/>
    <mergeCell ref="AF14:AI17"/>
    <mergeCell ref="AK14:AN17"/>
    <mergeCell ref="Z17:Z18"/>
    <mergeCell ref="AA17:AB17"/>
    <mergeCell ref="AK21:AN24"/>
    <mergeCell ref="AF20:AI20"/>
    <mergeCell ref="AK20:AN20"/>
    <mergeCell ref="AF21:AI24"/>
    <mergeCell ref="AA24:AB24"/>
    <mergeCell ref="AK56:AN58"/>
    <mergeCell ref="AF55:AI55"/>
    <mergeCell ref="M59:S63"/>
    <mergeCell ref="M20:S20"/>
    <mergeCell ref="X20:AD20"/>
    <mergeCell ref="AF54:AI54"/>
    <mergeCell ref="B21:H21"/>
    <mergeCell ref="D22:D23"/>
    <mergeCell ref="E22:F22"/>
    <mergeCell ref="M87:S87"/>
    <mergeCell ref="X87:AD87"/>
    <mergeCell ref="AK88:AN90"/>
    <mergeCell ref="AF93:AI95"/>
    <mergeCell ref="AK93:AN95"/>
    <mergeCell ref="AF25:AI28"/>
    <mergeCell ref="AK25:AN28"/>
    <mergeCell ref="AK64:AN70"/>
    <mergeCell ref="AF64:AI70"/>
    <mergeCell ref="AF59:AI63"/>
    <mergeCell ref="AK59:AN63"/>
    <mergeCell ref="AF40:AI44"/>
    <mergeCell ref="AK40:AN44"/>
    <mergeCell ref="AF56:AI58"/>
    <mergeCell ref="M31:S31"/>
    <mergeCell ref="AK53:AN53"/>
    <mergeCell ref="AF50:AI52"/>
    <mergeCell ref="AK50:AN52"/>
    <mergeCell ref="AK76:AN76"/>
    <mergeCell ref="B76:H76"/>
    <mergeCell ref="O83:O84"/>
    <mergeCell ref="X76:AD76"/>
    <mergeCell ref="O51:P51"/>
    <mergeCell ref="X50:AD50"/>
    <mergeCell ref="Z51:Z52"/>
    <mergeCell ref="M8:S8"/>
    <mergeCell ref="X8:AD8"/>
    <mergeCell ref="AK8:AN8"/>
    <mergeCell ref="M9:S9"/>
    <mergeCell ref="X9:AD9"/>
    <mergeCell ref="M10:S10"/>
    <mergeCell ref="X10:AD12"/>
    <mergeCell ref="AF10:AI13"/>
    <mergeCell ref="AK10:AN13"/>
    <mergeCell ref="O11:O12"/>
    <mergeCell ref="P11:Q11"/>
    <mergeCell ref="R11:S11"/>
    <mergeCell ref="M13:S13"/>
    <mergeCell ref="AA13:AB13"/>
    <mergeCell ref="AF71:AI73"/>
    <mergeCell ref="AK71:AN73"/>
    <mergeCell ref="M65:S67"/>
    <mergeCell ref="P57:Q57"/>
    <mergeCell ref="R57:S57"/>
    <mergeCell ref="R68:S68"/>
    <mergeCell ref="G22:H22"/>
    <mergeCell ref="Z28:Z29"/>
    <mergeCell ref="B28:D28"/>
    <mergeCell ref="O22:O23"/>
    <mergeCell ref="B35:H36"/>
    <mergeCell ref="X43:AD44"/>
    <mergeCell ref="G33:H33"/>
    <mergeCell ref="Z38:Z39"/>
    <mergeCell ref="AA38:AB38"/>
    <mergeCell ref="M32:S32"/>
    <mergeCell ref="O33:O34"/>
    <mergeCell ref="P33:Q33"/>
    <mergeCell ref="B24:H24"/>
    <mergeCell ref="B31:H31"/>
    <mergeCell ref="B46:H46"/>
    <mergeCell ref="M46:S46"/>
    <mergeCell ref="X46:AD46"/>
    <mergeCell ref="B45:H45"/>
    <mergeCell ref="M45:S45"/>
    <mergeCell ref="X45:AD45"/>
    <mergeCell ref="AF35:AI39"/>
    <mergeCell ref="AK35:AN39"/>
    <mergeCell ref="AF47:AI49"/>
    <mergeCell ref="AK47:AN49"/>
    <mergeCell ref="Z48:Z49"/>
    <mergeCell ref="AA48:AB48"/>
    <mergeCell ref="AC68:AD68"/>
    <mergeCell ref="AC69:AD69"/>
    <mergeCell ref="AK55:AN55"/>
    <mergeCell ref="M21:S21"/>
    <mergeCell ref="X21:AD23"/>
    <mergeCell ref="G72:H72"/>
    <mergeCell ref="B80:H80"/>
    <mergeCell ref="B81:H81"/>
    <mergeCell ref="AK85:AN85"/>
    <mergeCell ref="M81:S81"/>
    <mergeCell ref="X81:AD81"/>
    <mergeCell ref="X77:AD77"/>
    <mergeCell ref="AF81:AI81"/>
    <mergeCell ref="AK81:AN81"/>
    <mergeCell ref="B77:H77"/>
    <mergeCell ref="X82:AD84"/>
    <mergeCell ref="M71:S74"/>
    <mergeCell ref="M77:S79"/>
    <mergeCell ref="Z78:AA78"/>
    <mergeCell ref="AF77:AI79"/>
    <mergeCell ref="AK77:AN79"/>
    <mergeCell ref="G73:H73"/>
    <mergeCell ref="AF82:AI84"/>
    <mergeCell ref="AK82:AN84"/>
    <mergeCell ref="X80:AD80"/>
    <mergeCell ref="AF76:AI76"/>
    <mergeCell ref="AF31:AI31"/>
    <mergeCell ref="AK31:AN31"/>
    <mergeCell ref="AF86:AI86"/>
    <mergeCell ref="AK86:AN86"/>
    <mergeCell ref="M82:S82"/>
    <mergeCell ref="M19:S19"/>
    <mergeCell ref="AF46:AI46"/>
    <mergeCell ref="AK46:AN46"/>
    <mergeCell ref="AF19:AI19"/>
    <mergeCell ref="AK19:AN19"/>
    <mergeCell ref="AA28:AB28"/>
    <mergeCell ref="X31:AD31"/>
    <mergeCell ref="P22:Q22"/>
    <mergeCell ref="R22:S22"/>
    <mergeCell ref="M24:S24"/>
    <mergeCell ref="X25:AD27"/>
    <mergeCell ref="M27:S27"/>
    <mergeCell ref="R33:S33"/>
    <mergeCell ref="M35:S35"/>
    <mergeCell ref="AA33:AB33"/>
    <mergeCell ref="M36:O36"/>
    <mergeCell ref="AF30:AI30"/>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209550</xdr:colOff>
                    <xdr:row>10</xdr:row>
                    <xdr:rowOff>57150</xdr:rowOff>
                  </from>
                  <to>
                    <xdr:col>12</xdr:col>
                    <xdr:colOff>647700</xdr:colOff>
                    <xdr:row>10</xdr:row>
                    <xdr:rowOff>342900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209550</xdr:colOff>
                    <xdr:row>10</xdr:row>
                    <xdr:rowOff>57150</xdr:rowOff>
                  </from>
                  <to>
                    <xdr:col>13</xdr:col>
                    <xdr:colOff>647700</xdr:colOff>
                    <xdr:row>10</xdr:row>
                    <xdr:rowOff>342900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209550</xdr:colOff>
                    <xdr:row>21</xdr:row>
                    <xdr:rowOff>57150</xdr:rowOff>
                  </from>
                  <to>
                    <xdr:col>12</xdr:col>
                    <xdr:colOff>647700</xdr:colOff>
                    <xdr:row>21</xdr:row>
                    <xdr:rowOff>342900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209550</xdr:colOff>
                    <xdr:row>21</xdr:row>
                    <xdr:rowOff>57150</xdr:rowOff>
                  </from>
                  <to>
                    <xdr:col>13</xdr:col>
                    <xdr:colOff>647700</xdr:colOff>
                    <xdr:row>21</xdr:row>
                    <xdr:rowOff>342900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12</xdr:col>
                    <xdr:colOff>47625</xdr:colOff>
                    <xdr:row>27</xdr:row>
                    <xdr:rowOff>66675</xdr:rowOff>
                  </from>
                  <to>
                    <xdr:col>12</xdr:col>
                    <xdr:colOff>647700</xdr:colOff>
                    <xdr:row>27</xdr:row>
                    <xdr:rowOff>352425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209550</xdr:colOff>
                    <xdr:row>27</xdr:row>
                    <xdr:rowOff>57150</xdr:rowOff>
                  </from>
                  <to>
                    <xdr:col>13</xdr:col>
                    <xdr:colOff>647700</xdr:colOff>
                    <xdr:row>27</xdr:row>
                    <xdr:rowOff>342900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14</xdr:col>
                    <xdr:colOff>95250</xdr:colOff>
                    <xdr:row>27</xdr:row>
                    <xdr:rowOff>57150</xdr:rowOff>
                  </from>
                  <to>
                    <xdr:col>14</xdr:col>
                    <xdr:colOff>533400</xdr:colOff>
                    <xdr:row>27</xdr:row>
                    <xdr:rowOff>342900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16</xdr:col>
                    <xdr:colOff>95250</xdr:colOff>
                    <xdr:row>27</xdr:row>
                    <xdr:rowOff>57150</xdr:rowOff>
                  </from>
                  <to>
                    <xdr:col>16</xdr:col>
                    <xdr:colOff>714375</xdr:colOff>
                    <xdr:row>27</xdr:row>
                    <xdr:rowOff>342900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15</xdr:col>
                    <xdr:colOff>95250</xdr:colOff>
                    <xdr:row>27</xdr:row>
                    <xdr:rowOff>57150</xdr:rowOff>
                  </from>
                  <to>
                    <xdr:col>15</xdr:col>
                    <xdr:colOff>533400</xdr:colOff>
                    <xdr:row>27</xdr:row>
                    <xdr:rowOff>342900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47625</xdr:colOff>
                    <xdr:row>24</xdr:row>
                    <xdr:rowOff>66675</xdr:rowOff>
                  </from>
                  <to>
                    <xdr:col>1</xdr:col>
                    <xdr:colOff>647700</xdr:colOff>
                    <xdr:row>24</xdr:row>
                    <xdr:rowOff>352425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209550</xdr:colOff>
                    <xdr:row>24</xdr:row>
                    <xdr:rowOff>57150</xdr:rowOff>
                  </from>
                  <to>
                    <xdr:col>2</xdr:col>
                    <xdr:colOff>647700</xdr:colOff>
                    <xdr:row>24</xdr:row>
                    <xdr:rowOff>342900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95250</xdr:colOff>
                    <xdr:row>24</xdr:row>
                    <xdr:rowOff>57150</xdr:rowOff>
                  </from>
                  <to>
                    <xdr:col>3</xdr:col>
                    <xdr:colOff>533400</xdr:colOff>
                    <xdr:row>24</xdr:row>
                    <xdr:rowOff>342900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95250</xdr:colOff>
                    <xdr:row>24</xdr:row>
                    <xdr:rowOff>57150</xdr:rowOff>
                  </from>
                  <to>
                    <xdr:col>5</xdr:col>
                    <xdr:colOff>714375</xdr:colOff>
                    <xdr:row>24</xdr:row>
                    <xdr:rowOff>342900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95250</xdr:colOff>
                    <xdr:row>24</xdr:row>
                    <xdr:rowOff>57150</xdr:rowOff>
                  </from>
                  <to>
                    <xdr:col>4</xdr:col>
                    <xdr:colOff>533400</xdr:colOff>
                    <xdr:row>24</xdr:row>
                    <xdr:rowOff>342900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209550</xdr:colOff>
                    <xdr:row>32</xdr:row>
                    <xdr:rowOff>57150</xdr:rowOff>
                  </from>
                  <to>
                    <xdr:col>12</xdr:col>
                    <xdr:colOff>647700</xdr:colOff>
                    <xdr:row>32</xdr:row>
                    <xdr:rowOff>342900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209550</xdr:colOff>
                    <xdr:row>32</xdr:row>
                    <xdr:rowOff>57150</xdr:rowOff>
                  </from>
                  <to>
                    <xdr:col>13</xdr:col>
                    <xdr:colOff>647700</xdr:colOff>
                    <xdr:row>32</xdr:row>
                    <xdr:rowOff>342900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209550</xdr:colOff>
                    <xdr:row>56</xdr:row>
                    <xdr:rowOff>57150</xdr:rowOff>
                  </from>
                  <to>
                    <xdr:col>1</xdr:col>
                    <xdr:colOff>647700</xdr:colOff>
                    <xdr:row>56</xdr:row>
                    <xdr:rowOff>342900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209550</xdr:colOff>
                    <xdr:row>56</xdr:row>
                    <xdr:rowOff>57150</xdr:rowOff>
                  </from>
                  <to>
                    <xdr:col>2</xdr:col>
                    <xdr:colOff>647700</xdr:colOff>
                    <xdr:row>56</xdr:row>
                    <xdr:rowOff>342900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76200</xdr:colOff>
                    <xdr:row>59</xdr:row>
                    <xdr:rowOff>47625</xdr:rowOff>
                  </from>
                  <to>
                    <xdr:col>1</xdr:col>
                    <xdr:colOff>695325</xdr:colOff>
                    <xdr:row>59</xdr:row>
                    <xdr:rowOff>333375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76200</xdr:colOff>
                    <xdr:row>59</xdr:row>
                    <xdr:rowOff>76200</xdr:rowOff>
                  </from>
                  <to>
                    <xdr:col>2</xdr:col>
                    <xdr:colOff>685800</xdr:colOff>
                    <xdr:row>59</xdr:row>
                    <xdr:rowOff>361950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xdr:col>
                    <xdr:colOff>76200</xdr:colOff>
                    <xdr:row>62</xdr:row>
                    <xdr:rowOff>47625</xdr:rowOff>
                  </from>
                  <to>
                    <xdr:col>1</xdr:col>
                    <xdr:colOff>695325</xdr:colOff>
                    <xdr:row>62</xdr:row>
                    <xdr:rowOff>333375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xdr:col>
                    <xdr:colOff>76200</xdr:colOff>
                    <xdr:row>62</xdr:row>
                    <xdr:rowOff>57150</xdr:rowOff>
                  </from>
                  <to>
                    <xdr:col>2</xdr:col>
                    <xdr:colOff>647700</xdr:colOff>
                    <xdr:row>62</xdr:row>
                    <xdr:rowOff>352425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xdr:col>
                    <xdr:colOff>209550</xdr:colOff>
                    <xdr:row>88</xdr:row>
                    <xdr:rowOff>57150</xdr:rowOff>
                  </from>
                  <to>
                    <xdr:col>1</xdr:col>
                    <xdr:colOff>647700</xdr:colOff>
                    <xdr:row>88</xdr:row>
                    <xdr:rowOff>342900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xdr:col>
                    <xdr:colOff>209550</xdr:colOff>
                    <xdr:row>88</xdr:row>
                    <xdr:rowOff>57150</xdr:rowOff>
                  </from>
                  <to>
                    <xdr:col>2</xdr:col>
                    <xdr:colOff>647700</xdr:colOff>
                    <xdr:row>88</xdr:row>
                    <xdr:rowOff>342900</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1</xdr:col>
                    <xdr:colOff>209550</xdr:colOff>
                    <xdr:row>93</xdr:row>
                    <xdr:rowOff>57150</xdr:rowOff>
                  </from>
                  <to>
                    <xdr:col>1</xdr:col>
                    <xdr:colOff>647700</xdr:colOff>
                    <xdr:row>93</xdr:row>
                    <xdr:rowOff>342900</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2</xdr:col>
                    <xdr:colOff>209550</xdr:colOff>
                    <xdr:row>93</xdr:row>
                    <xdr:rowOff>57150</xdr:rowOff>
                  </from>
                  <to>
                    <xdr:col>2</xdr:col>
                    <xdr:colOff>647700</xdr:colOff>
                    <xdr:row>93</xdr:row>
                    <xdr:rowOff>342900</xdr:rowOff>
                  </to>
                </anchor>
              </controlPr>
            </control>
          </mc:Choice>
        </mc:AlternateContent>
        <mc:AlternateContent xmlns:mc="http://schemas.openxmlformats.org/markup-compatibility/2006">
          <mc:Choice Requires="x14">
            <control shapeId="9245" r:id="rId30" name="Check Box 29">
              <controlPr defaultSize="0" autoFill="0" autoLine="0" autoPict="0">
                <anchor moveWithCells="1">
                  <from>
                    <xdr:col>1</xdr:col>
                    <xdr:colOff>209550</xdr:colOff>
                    <xdr:row>96</xdr:row>
                    <xdr:rowOff>57150</xdr:rowOff>
                  </from>
                  <to>
                    <xdr:col>1</xdr:col>
                    <xdr:colOff>647700</xdr:colOff>
                    <xdr:row>96</xdr:row>
                    <xdr:rowOff>342900</xdr:rowOff>
                  </to>
                </anchor>
              </controlPr>
            </control>
          </mc:Choice>
        </mc:AlternateContent>
        <mc:AlternateContent xmlns:mc="http://schemas.openxmlformats.org/markup-compatibility/2006">
          <mc:Choice Requires="x14">
            <control shapeId="9246" r:id="rId31" name="Check Box 30">
              <controlPr defaultSize="0" autoFill="0" autoLine="0" autoPict="0">
                <anchor moveWithCells="1">
                  <from>
                    <xdr:col>2</xdr:col>
                    <xdr:colOff>209550</xdr:colOff>
                    <xdr:row>96</xdr:row>
                    <xdr:rowOff>57150</xdr:rowOff>
                  </from>
                  <to>
                    <xdr:col>2</xdr:col>
                    <xdr:colOff>647700</xdr:colOff>
                    <xdr:row>96</xdr:row>
                    <xdr:rowOff>342900</xdr:rowOff>
                  </to>
                </anchor>
              </controlPr>
            </control>
          </mc:Choice>
        </mc:AlternateContent>
        <mc:AlternateContent xmlns:mc="http://schemas.openxmlformats.org/markup-compatibility/2006">
          <mc:Choice Requires="x14">
            <control shapeId="9247" r:id="rId32" name="Check Box 31">
              <controlPr defaultSize="0" autoFill="0" autoLine="0" autoPict="0">
                <anchor moveWithCells="1">
                  <from>
                    <xdr:col>1</xdr:col>
                    <xdr:colOff>209550</xdr:colOff>
                    <xdr:row>82</xdr:row>
                    <xdr:rowOff>57150</xdr:rowOff>
                  </from>
                  <to>
                    <xdr:col>1</xdr:col>
                    <xdr:colOff>647700</xdr:colOff>
                    <xdr:row>82</xdr:row>
                    <xdr:rowOff>342900</xdr:rowOff>
                  </to>
                </anchor>
              </controlPr>
            </control>
          </mc:Choice>
        </mc:AlternateContent>
        <mc:AlternateContent xmlns:mc="http://schemas.openxmlformats.org/markup-compatibility/2006">
          <mc:Choice Requires="x14">
            <control shapeId="9248" r:id="rId33" name="Check Box 32">
              <controlPr defaultSize="0" autoFill="0" autoLine="0" autoPict="0">
                <anchor moveWithCells="1">
                  <from>
                    <xdr:col>2</xdr:col>
                    <xdr:colOff>209550</xdr:colOff>
                    <xdr:row>82</xdr:row>
                    <xdr:rowOff>57150</xdr:rowOff>
                  </from>
                  <to>
                    <xdr:col>2</xdr:col>
                    <xdr:colOff>647700</xdr:colOff>
                    <xdr:row>82</xdr:row>
                    <xdr:rowOff>342900</xdr:rowOff>
                  </to>
                </anchor>
              </controlPr>
            </control>
          </mc:Choice>
        </mc:AlternateContent>
        <mc:AlternateContent xmlns:mc="http://schemas.openxmlformats.org/markup-compatibility/2006">
          <mc:Choice Requires="x14">
            <control shapeId="9249" r:id="rId34" name="Check Box 33">
              <controlPr defaultSize="0" autoFill="0" autoLine="0" autoPict="0">
                <anchor moveWithCells="1">
                  <from>
                    <xdr:col>12</xdr:col>
                    <xdr:colOff>209550</xdr:colOff>
                    <xdr:row>101</xdr:row>
                    <xdr:rowOff>57150</xdr:rowOff>
                  </from>
                  <to>
                    <xdr:col>12</xdr:col>
                    <xdr:colOff>647700</xdr:colOff>
                    <xdr:row>101</xdr:row>
                    <xdr:rowOff>342900</xdr:rowOff>
                  </to>
                </anchor>
              </controlPr>
            </control>
          </mc:Choice>
        </mc:AlternateContent>
        <mc:AlternateContent xmlns:mc="http://schemas.openxmlformats.org/markup-compatibility/2006">
          <mc:Choice Requires="x14">
            <control shapeId="9250" r:id="rId35" name="Check Box 34">
              <controlPr defaultSize="0" autoFill="0" autoLine="0" autoPict="0">
                <anchor moveWithCells="1">
                  <from>
                    <xdr:col>13</xdr:col>
                    <xdr:colOff>209550</xdr:colOff>
                    <xdr:row>101</xdr:row>
                    <xdr:rowOff>57150</xdr:rowOff>
                  </from>
                  <to>
                    <xdr:col>13</xdr:col>
                    <xdr:colOff>647700</xdr:colOff>
                    <xdr:row>101</xdr:row>
                    <xdr:rowOff>342900</xdr:rowOff>
                  </to>
                </anchor>
              </controlPr>
            </control>
          </mc:Choice>
        </mc:AlternateContent>
        <mc:AlternateContent xmlns:mc="http://schemas.openxmlformats.org/markup-compatibility/2006">
          <mc:Choice Requires="x14">
            <control shapeId="9251" r:id="rId36" name="Check Box 35">
              <controlPr defaultSize="0" autoFill="0" autoLine="0" autoPict="0">
                <anchor moveWithCells="1">
                  <from>
                    <xdr:col>23</xdr:col>
                    <xdr:colOff>209550</xdr:colOff>
                    <xdr:row>12</xdr:row>
                    <xdr:rowOff>57150</xdr:rowOff>
                  </from>
                  <to>
                    <xdr:col>23</xdr:col>
                    <xdr:colOff>647700</xdr:colOff>
                    <xdr:row>12</xdr:row>
                    <xdr:rowOff>342900</xdr:rowOff>
                  </to>
                </anchor>
              </controlPr>
            </control>
          </mc:Choice>
        </mc:AlternateContent>
        <mc:AlternateContent xmlns:mc="http://schemas.openxmlformats.org/markup-compatibility/2006">
          <mc:Choice Requires="x14">
            <control shapeId="9252" r:id="rId37" name="Check Box 36">
              <controlPr defaultSize="0" autoFill="0" autoLine="0" autoPict="0">
                <anchor moveWithCells="1">
                  <from>
                    <xdr:col>24</xdr:col>
                    <xdr:colOff>209550</xdr:colOff>
                    <xdr:row>12</xdr:row>
                    <xdr:rowOff>57150</xdr:rowOff>
                  </from>
                  <to>
                    <xdr:col>24</xdr:col>
                    <xdr:colOff>647700</xdr:colOff>
                    <xdr:row>12</xdr:row>
                    <xdr:rowOff>342900</xdr:rowOff>
                  </to>
                </anchor>
              </controlPr>
            </control>
          </mc:Choice>
        </mc:AlternateContent>
        <mc:AlternateContent xmlns:mc="http://schemas.openxmlformats.org/markup-compatibility/2006">
          <mc:Choice Requires="x14">
            <control shapeId="9253" r:id="rId38" name="Check Box 37">
              <controlPr defaultSize="0" autoFill="0" autoLine="0" autoPict="0">
                <anchor moveWithCells="1">
                  <from>
                    <xdr:col>23</xdr:col>
                    <xdr:colOff>209550</xdr:colOff>
                    <xdr:row>16</xdr:row>
                    <xdr:rowOff>57150</xdr:rowOff>
                  </from>
                  <to>
                    <xdr:col>23</xdr:col>
                    <xdr:colOff>647700</xdr:colOff>
                    <xdr:row>16</xdr:row>
                    <xdr:rowOff>342900</xdr:rowOff>
                  </to>
                </anchor>
              </controlPr>
            </control>
          </mc:Choice>
        </mc:AlternateContent>
        <mc:AlternateContent xmlns:mc="http://schemas.openxmlformats.org/markup-compatibility/2006">
          <mc:Choice Requires="x14">
            <control shapeId="9254" r:id="rId39" name="Check Box 38">
              <controlPr defaultSize="0" autoFill="0" autoLine="0" autoPict="0">
                <anchor moveWithCells="1">
                  <from>
                    <xdr:col>24</xdr:col>
                    <xdr:colOff>209550</xdr:colOff>
                    <xdr:row>16</xdr:row>
                    <xdr:rowOff>57150</xdr:rowOff>
                  </from>
                  <to>
                    <xdr:col>24</xdr:col>
                    <xdr:colOff>647700</xdr:colOff>
                    <xdr:row>16</xdr:row>
                    <xdr:rowOff>342900</xdr:rowOff>
                  </to>
                </anchor>
              </controlPr>
            </control>
          </mc:Choice>
        </mc:AlternateContent>
        <mc:AlternateContent xmlns:mc="http://schemas.openxmlformats.org/markup-compatibility/2006">
          <mc:Choice Requires="x14">
            <control shapeId="9255" r:id="rId40" name="Check Box 39">
              <controlPr defaultSize="0" autoFill="0" autoLine="0" autoPict="0">
                <anchor moveWithCells="1">
                  <from>
                    <xdr:col>23</xdr:col>
                    <xdr:colOff>209550</xdr:colOff>
                    <xdr:row>23</xdr:row>
                    <xdr:rowOff>57150</xdr:rowOff>
                  </from>
                  <to>
                    <xdr:col>23</xdr:col>
                    <xdr:colOff>647700</xdr:colOff>
                    <xdr:row>23</xdr:row>
                    <xdr:rowOff>342900</xdr:rowOff>
                  </to>
                </anchor>
              </controlPr>
            </control>
          </mc:Choice>
        </mc:AlternateContent>
        <mc:AlternateContent xmlns:mc="http://schemas.openxmlformats.org/markup-compatibility/2006">
          <mc:Choice Requires="x14">
            <control shapeId="9256" r:id="rId41" name="Check Box 40">
              <controlPr defaultSize="0" autoFill="0" autoLine="0" autoPict="0">
                <anchor moveWithCells="1">
                  <from>
                    <xdr:col>24</xdr:col>
                    <xdr:colOff>209550</xdr:colOff>
                    <xdr:row>23</xdr:row>
                    <xdr:rowOff>57150</xdr:rowOff>
                  </from>
                  <to>
                    <xdr:col>24</xdr:col>
                    <xdr:colOff>647700</xdr:colOff>
                    <xdr:row>23</xdr:row>
                    <xdr:rowOff>342900</xdr:rowOff>
                  </to>
                </anchor>
              </controlPr>
            </control>
          </mc:Choice>
        </mc:AlternateContent>
        <mc:AlternateContent xmlns:mc="http://schemas.openxmlformats.org/markup-compatibility/2006">
          <mc:Choice Requires="x14">
            <control shapeId="9257" r:id="rId42" name="Check Box 41">
              <controlPr defaultSize="0" autoFill="0" autoLine="0" autoPict="0">
                <anchor moveWithCells="1">
                  <from>
                    <xdr:col>23</xdr:col>
                    <xdr:colOff>209550</xdr:colOff>
                    <xdr:row>27</xdr:row>
                    <xdr:rowOff>57150</xdr:rowOff>
                  </from>
                  <to>
                    <xdr:col>23</xdr:col>
                    <xdr:colOff>647700</xdr:colOff>
                    <xdr:row>27</xdr:row>
                    <xdr:rowOff>342900</xdr:rowOff>
                  </to>
                </anchor>
              </controlPr>
            </control>
          </mc:Choice>
        </mc:AlternateContent>
        <mc:AlternateContent xmlns:mc="http://schemas.openxmlformats.org/markup-compatibility/2006">
          <mc:Choice Requires="x14">
            <control shapeId="9258" r:id="rId43" name="Check Box 42">
              <controlPr defaultSize="0" autoFill="0" autoLine="0" autoPict="0">
                <anchor moveWithCells="1">
                  <from>
                    <xdr:col>24</xdr:col>
                    <xdr:colOff>209550</xdr:colOff>
                    <xdr:row>27</xdr:row>
                    <xdr:rowOff>57150</xdr:rowOff>
                  </from>
                  <to>
                    <xdr:col>24</xdr:col>
                    <xdr:colOff>647700</xdr:colOff>
                    <xdr:row>27</xdr:row>
                    <xdr:rowOff>342900</xdr:rowOff>
                  </to>
                </anchor>
              </controlPr>
            </control>
          </mc:Choice>
        </mc:AlternateContent>
        <mc:AlternateContent xmlns:mc="http://schemas.openxmlformats.org/markup-compatibility/2006">
          <mc:Choice Requires="x14">
            <control shapeId="9259" r:id="rId44" name="Check Box 43">
              <controlPr defaultSize="0" autoFill="0" autoLine="0" autoPict="0">
                <anchor moveWithCells="1">
                  <from>
                    <xdr:col>23</xdr:col>
                    <xdr:colOff>209550</xdr:colOff>
                    <xdr:row>27</xdr:row>
                    <xdr:rowOff>57150</xdr:rowOff>
                  </from>
                  <to>
                    <xdr:col>23</xdr:col>
                    <xdr:colOff>647700</xdr:colOff>
                    <xdr:row>27</xdr:row>
                    <xdr:rowOff>342900</xdr:rowOff>
                  </to>
                </anchor>
              </controlPr>
            </control>
          </mc:Choice>
        </mc:AlternateContent>
        <mc:AlternateContent xmlns:mc="http://schemas.openxmlformats.org/markup-compatibility/2006">
          <mc:Choice Requires="x14">
            <control shapeId="9260" r:id="rId45" name="Check Box 44">
              <controlPr defaultSize="0" autoFill="0" autoLine="0" autoPict="0">
                <anchor moveWithCells="1">
                  <from>
                    <xdr:col>24</xdr:col>
                    <xdr:colOff>209550</xdr:colOff>
                    <xdr:row>27</xdr:row>
                    <xdr:rowOff>57150</xdr:rowOff>
                  </from>
                  <to>
                    <xdr:col>24</xdr:col>
                    <xdr:colOff>647700</xdr:colOff>
                    <xdr:row>27</xdr:row>
                    <xdr:rowOff>342900</xdr:rowOff>
                  </to>
                </anchor>
              </controlPr>
            </control>
          </mc:Choice>
        </mc:AlternateContent>
        <mc:AlternateContent xmlns:mc="http://schemas.openxmlformats.org/markup-compatibility/2006">
          <mc:Choice Requires="x14">
            <control shapeId="9261" r:id="rId46" name="Check Box 45">
              <controlPr defaultSize="0" autoFill="0" autoLine="0" autoPict="0">
                <anchor moveWithCells="1">
                  <from>
                    <xdr:col>23</xdr:col>
                    <xdr:colOff>209550</xdr:colOff>
                    <xdr:row>32</xdr:row>
                    <xdr:rowOff>57150</xdr:rowOff>
                  </from>
                  <to>
                    <xdr:col>23</xdr:col>
                    <xdr:colOff>647700</xdr:colOff>
                    <xdr:row>32</xdr:row>
                    <xdr:rowOff>342900</xdr:rowOff>
                  </to>
                </anchor>
              </controlPr>
            </control>
          </mc:Choice>
        </mc:AlternateContent>
        <mc:AlternateContent xmlns:mc="http://schemas.openxmlformats.org/markup-compatibility/2006">
          <mc:Choice Requires="x14">
            <control shapeId="9262" r:id="rId47" name="Check Box 46">
              <controlPr defaultSize="0" autoFill="0" autoLine="0" autoPict="0">
                <anchor moveWithCells="1">
                  <from>
                    <xdr:col>24</xdr:col>
                    <xdr:colOff>209550</xdr:colOff>
                    <xdr:row>32</xdr:row>
                    <xdr:rowOff>57150</xdr:rowOff>
                  </from>
                  <to>
                    <xdr:col>24</xdr:col>
                    <xdr:colOff>647700</xdr:colOff>
                    <xdr:row>32</xdr:row>
                    <xdr:rowOff>342900</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23</xdr:col>
                    <xdr:colOff>209550</xdr:colOff>
                    <xdr:row>37</xdr:row>
                    <xdr:rowOff>57150</xdr:rowOff>
                  </from>
                  <to>
                    <xdr:col>23</xdr:col>
                    <xdr:colOff>647700</xdr:colOff>
                    <xdr:row>37</xdr:row>
                    <xdr:rowOff>342900</xdr:rowOff>
                  </to>
                </anchor>
              </controlPr>
            </control>
          </mc:Choice>
        </mc:AlternateContent>
        <mc:AlternateContent xmlns:mc="http://schemas.openxmlformats.org/markup-compatibility/2006">
          <mc:Choice Requires="x14">
            <control shapeId="9264" r:id="rId49" name="Check Box 48">
              <controlPr defaultSize="0" autoFill="0" autoLine="0" autoPict="0">
                <anchor moveWithCells="1">
                  <from>
                    <xdr:col>24</xdr:col>
                    <xdr:colOff>209550</xdr:colOff>
                    <xdr:row>37</xdr:row>
                    <xdr:rowOff>57150</xdr:rowOff>
                  </from>
                  <to>
                    <xdr:col>24</xdr:col>
                    <xdr:colOff>647700</xdr:colOff>
                    <xdr:row>37</xdr:row>
                    <xdr:rowOff>342900</xdr:rowOff>
                  </to>
                </anchor>
              </controlPr>
            </control>
          </mc:Choice>
        </mc:AlternateContent>
        <mc:AlternateContent xmlns:mc="http://schemas.openxmlformats.org/markup-compatibility/2006">
          <mc:Choice Requires="x14">
            <control shapeId="9265" r:id="rId50" name="Check Box 49">
              <controlPr defaultSize="0" autoFill="0" autoLine="0" autoPict="0">
                <anchor moveWithCells="1">
                  <from>
                    <xdr:col>23</xdr:col>
                    <xdr:colOff>209550</xdr:colOff>
                    <xdr:row>37</xdr:row>
                    <xdr:rowOff>57150</xdr:rowOff>
                  </from>
                  <to>
                    <xdr:col>23</xdr:col>
                    <xdr:colOff>647700</xdr:colOff>
                    <xdr:row>37</xdr:row>
                    <xdr:rowOff>342900</xdr:rowOff>
                  </to>
                </anchor>
              </controlPr>
            </control>
          </mc:Choice>
        </mc:AlternateContent>
        <mc:AlternateContent xmlns:mc="http://schemas.openxmlformats.org/markup-compatibility/2006">
          <mc:Choice Requires="x14">
            <control shapeId="9266" r:id="rId51" name="Check Box 50">
              <controlPr defaultSize="0" autoFill="0" autoLine="0" autoPict="0">
                <anchor moveWithCells="1">
                  <from>
                    <xdr:col>24</xdr:col>
                    <xdr:colOff>209550</xdr:colOff>
                    <xdr:row>37</xdr:row>
                    <xdr:rowOff>57150</xdr:rowOff>
                  </from>
                  <to>
                    <xdr:col>24</xdr:col>
                    <xdr:colOff>647700</xdr:colOff>
                    <xdr:row>37</xdr:row>
                    <xdr:rowOff>342900</xdr:rowOff>
                  </to>
                </anchor>
              </controlPr>
            </control>
          </mc:Choice>
        </mc:AlternateContent>
        <mc:AlternateContent xmlns:mc="http://schemas.openxmlformats.org/markup-compatibility/2006">
          <mc:Choice Requires="x14">
            <control shapeId="9267" r:id="rId52" name="Check Box 51">
              <controlPr defaultSize="0" autoFill="0" autoLine="0" autoPict="0">
                <anchor moveWithCells="1">
                  <from>
                    <xdr:col>12</xdr:col>
                    <xdr:colOff>209550</xdr:colOff>
                    <xdr:row>56</xdr:row>
                    <xdr:rowOff>57150</xdr:rowOff>
                  </from>
                  <to>
                    <xdr:col>12</xdr:col>
                    <xdr:colOff>647700</xdr:colOff>
                    <xdr:row>56</xdr:row>
                    <xdr:rowOff>342900</xdr:rowOff>
                  </to>
                </anchor>
              </controlPr>
            </control>
          </mc:Choice>
        </mc:AlternateContent>
        <mc:AlternateContent xmlns:mc="http://schemas.openxmlformats.org/markup-compatibility/2006">
          <mc:Choice Requires="x14">
            <control shapeId="9268" r:id="rId53" name="Check Box 52">
              <controlPr defaultSize="0" autoFill="0" autoLine="0" autoPict="0">
                <anchor moveWithCells="1">
                  <from>
                    <xdr:col>13</xdr:col>
                    <xdr:colOff>209550</xdr:colOff>
                    <xdr:row>56</xdr:row>
                    <xdr:rowOff>57150</xdr:rowOff>
                  </from>
                  <to>
                    <xdr:col>13</xdr:col>
                    <xdr:colOff>647700</xdr:colOff>
                    <xdr:row>56</xdr:row>
                    <xdr:rowOff>342900</xdr:rowOff>
                  </to>
                </anchor>
              </controlPr>
            </control>
          </mc:Choice>
        </mc:AlternateContent>
        <mc:AlternateContent xmlns:mc="http://schemas.openxmlformats.org/markup-compatibility/2006">
          <mc:Choice Requires="x14">
            <control shapeId="9269" r:id="rId54" name="Check Box 53">
              <controlPr defaultSize="0" autoFill="0" autoLine="0" autoPict="0">
                <anchor moveWithCells="1">
                  <from>
                    <xdr:col>12</xdr:col>
                    <xdr:colOff>209550</xdr:colOff>
                    <xdr:row>82</xdr:row>
                    <xdr:rowOff>57150</xdr:rowOff>
                  </from>
                  <to>
                    <xdr:col>12</xdr:col>
                    <xdr:colOff>647700</xdr:colOff>
                    <xdr:row>82</xdr:row>
                    <xdr:rowOff>342900</xdr:rowOff>
                  </to>
                </anchor>
              </controlPr>
            </control>
          </mc:Choice>
        </mc:AlternateContent>
        <mc:AlternateContent xmlns:mc="http://schemas.openxmlformats.org/markup-compatibility/2006">
          <mc:Choice Requires="x14">
            <control shapeId="9270" r:id="rId55" name="Check Box 54">
              <controlPr defaultSize="0" autoFill="0" autoLine="0" autoPict="0">
                <anchor moveWithCells="1">
                  <from>
                    <xdr:col>13</xdr:col>
                    <xdr:colOff>209550</xdr:colOff>
                    <xdr:row>82</xdr:row>
                    <xdr:rowOff>57150</xdr:rowOff>
                  </from>
                  <to>
                    <xdr:col>13</xdr:col>
                    <xdr:colOff>647700</xdr:colOff>
                    <xdr:row>82</xdr:row>
                    <xdr:rowOff>342900</xdr:rowOff>
                  </to>
                </anchor>
              </controlPr>
            </control>
          </mc:Choice>
        </mc:AlternateContent>
        <mc:AlternateContent xmlns:mc="http://schemas.openxmlformats.org/markup-compatibility/2006">
          <mc:Choice Requires="x14">
            <control shapeId="9271" r:id="rId56" name="Check Box 55">
              <controlPr defaultSize="0" autoFill="0" autoLine="0" autoPict="0">
                <anchor moveWithCells="1">
                  <from>
                    <xdr:col>12</xdr:col>
                    <xdr:colOff>209550</xdr:colOff>
                    <xdr:row>88</xdr:row>
                    <xdr:rowOff>57150</xdr:rowOff>
                  </from>
                  <to>
                    <xdr:col>12</xdr:col>
                    <xdr:colOff>647700</xdr:colOff>
                    <xdr:row>88</xdr:row>
                    <xdr:rowOff>342900</xdr:rowOff>
                  </to>
                </anchor>
              </controlPr>
            </control>
          </mc:Choice>
        </mc:AlternateContent>
        <mc:AlternateContent xmlns:mc="http://schemas.openxmlformats.org/markup-compatibility/2006">
          <mc:Choice Requires="x14">
            <control shapeId="9272" r:id="rId57" name="Check Box 56">
              <controlPr defaultSize="0" autoFill="0" autoLine="0" autoPict="0">
                <anchor moveWithCells="1">
                  <from>
                    <xdr:col>13</xdr:col>
                    <xdr:colOff>209550</xdr:colOff>
                    <xdr:row>88</xdr:row>
                    <xdr:rowOff>57150</xdr:rowOff>
                  </from>
                  <to>
                    <xdr:col>13</xdr:col>
                    <xdr:colOff>647700</xdr:colOff>
                    <xdr:row>88</xdr:row>
                    <xdr:rowOff>342900</xdr:rowOff>
                  </to>
                </anchor>
              </controlPr>
            </control>
          </mc:Choice>
        </mc:AlternateContent>
        <mc:AlternateContent xmlns:mc="http://schemas.openxmlformats.org/markup-compatibility/2006">
          <mc:Choice Requires="x14">
            <control shapeId="9273" r:id="rId58" name="Check Box 57">
              <controlPr defaultSize="0" autoFill="0" autoLine="0" autoPict="0">
                <anchor moveWithCells="1">
                  <from>
                    <xdr:col>23</xdr:col>
                    <xdr:colOff>209550</xdr:colOff>
                    <xdr:row>93</xdr:row>
                    <xdr:rowOff>57150</xdr:rowOff>
                  </from>
                  <to>
                    <xdr:col>23</xdr:col>
                    <xdr:colOff>647700</xdr:colOff>
                    <xdr:row>93</xdr:row>
                    <xdr:rowOff>342900</xdr:rowOff>
                  </to>
                </anchor>
              </controlPr>
            </control>
          </mc:Choice>
        </mc:AlternateContent>
        <mc:AlternateContent xmlns:mc="http://schemas.openxmlformats.org/markup-compatibility/2006">
          <mc:Choice Requires="x14">
            <control shapeId="9274" r:id="rId59" name="Check Box 58">
              <controlPr defaultSize="0" autoFill="0" autoLine="0" autoPict="0">
                <anchor moveWithCells="1">
                  <from>
                    <xdr:col>24</xdr:col>
                    <xdr:colOff>209550</xdr:colOff>
                    <xdr:row>93</xdr:row>
                    <xdr:rowOff>57150</xdr:rowOff>
                  </from>
                  <to>
                    <xdr:col>24</xdr:col>
                    <xdr:colOff>647700</xdr:colOff>
                    <xdr:row>93</xdr:row>
                    <xdr:rowOff>342900</xdr:rowOff>
                  </to>
                </anchor>
              </controlPr>
            </control>
          </mc:Choice>
        </mc:AlternateContent>
        <mc:AlternateContent xmlns:mc="http://schemas.openxmlformats.org/markup-compatibility/2006">
          <mc:Choice Requires="x14">
            <control shapeId="9275" r:id="rId60" name="Check Box 59">
              <controlPr defaultSize="0" autoFill="0" autoLine="0" autoPict="0">
                <anchor moveWithCells="1">
                  <from>
                    <xdr:col>23</xdr:col>
                    <xdr:colOff>209550</xdr:colOff>
                    <xdr:row>101</xdr:row>
                    <xdr:rowOff>57150</xdr:rowOff>
                  </from>
                  <to>
                    <xdr:col>23</xdr:col>
                    <xdr:colOff>647700</xdr:colOff>
                    <xdr:row>101</xdr:row>
                    <xdr:rowOff>342900</xdr:rowOff>
                  </to>
                </anchor>
              </controlPr>
            </control>
          </mc:Choice>
        </mc:AlternateContent>
        <mc:AlternateContent xmlns:mc="http://schemas.openxmlformats.org/markup-compatibility/2006">
          <mc:Choice Requires="x14">
            <control shapeId="9276" r:id="rId61" name="Check Box 60">
              <controlPr defaultSize="0" autoFill="0" autoLine="0" autoPict="0">
                <anchor moveWithCells="1">
                  <from>
                    <xdr:col>24</xdr:col>
                    <xdr:colOff>209550</xdr:colOff>
                    <xdr:row>101</xdr:row>
                    <xdr:rowOff>57150</xdr:rowOff>
                  </from>
                  <to>
                    <xdr:col>24</xdr:col>
                    <xdr:colOff>647700</xdr:colOff>
                    <xdr:row>101</xdr:row>
                    <xdr:rowOff>342900</xdr:rowOff>
                  </to>
                </anchor>
              </controlPr>
            </control>
          </mc:Choice>
        </mc:AlternateContent>
        <mc:AlternateContent xmlns:mc="http://schemas.openxmlformats.org/markup-compatibility/2006">
          <mc:Choice Requires="x14">
            <control shapeId="9277" r:id="rId62" name="Check Box 61">
              <controlPr defaultSize="0" autoFill="0" autoLine="0" autoPict="0">
                <anchor moveWithCells="1">
                  <from>
                    <xdr:col>1</xdr:col>
                    <xdr:colOff>47625</xdr:colOff>
                    <xdr:row>15</xdr:row>
                    <xdr:rowOff>66675</xdr:rowOff>
                  </from>
                  <to>
                    <xdr:col>1</xdr:col>
                    <xdr:colOff>647700</xdr:colOff>
                    <xdr:row>15</xdr:row>
                    <xdr:rowOff>352425</xdr:rowOff>
                  </to>
                </anchor>
              </controlPr>
            </control>
          </mc:Choice>
        </mc:AlternateContent>
        <mc:AlternateContent xmlns:mc="http://schemas.openxmlformats.org/markup-compatibility/2006">
          <mc:Choice Requires="x14">
            <control shapeId="9278" r:id="rId63" name="Check Box 62">
              <controlPr defaultSize="0" autoFill="0" autoLine="0" autoPict="0">
                <anchor moveWithCells="1">
                  <from>
                    <xdr:col>2</xdr:col>
                    <xdr:colOff>209550</xdr:colOff>
                    <xdr:row>15</xdr:row>
                    <xdr:rowOff>57150</xdr:rowOff>
                  </from>
                  <to>
                    <xdr:col>2</xdr:col>
                    <xdr:colOff>647700</xdr:colOff>
                    <xdr:row>15</xdr:row>
                    <xdr:rowOff>342900</xdr:rowOff>
                  </to>
                </anchor>
              </controlPr>
            </control>
          </mc:Choice>
        </mc:AlternateContent>
        <mc:AlternateContent xmlns:mc="http://schemas.openxmlformats.org/markup-compatibility/2006">
          <mc:Choice Requires="x14">
            <control shapeId="9279" r:id="rId64" name="Check Box 63">
              <controlPr defaultSize="0" autoFill="0" autoLine="0" autoPict="0">
                <anchor moveWithCells="1">
                  <from>
                    <xdr:col>3</xdr:col>
                    <xdr:colOff>95250</xdr:colOff>
                    <xdr:row>15</xdr:row>
                    <xdr:rowOff>57150</xdr:rowOff>
                  </from>
                  <to>
                    <xdr:col>3</xdr:col>
                    <xdr:colOff>533400</xdr:colOff>
                    <xdr:row>15</xdr:row>
                    <xdr:rowOff>342900</xdr:rowOff>
                  </to>
                </anchor>
              </controlPr>
            </control>
          </mc:Choice>
        </mc:AlternateContent>
        <mc:AlternateContent xmlns:mc="http://schemas.openxmlformats.org/markup-compatibility/2006">
          <mc:Choice Requires="x14">
            <control shapeId="9280" r:id="rId65" name="Check Box 64">
              <controlPr defaultSize="0" autoFill="0" autoLine="0" autoPict="0">
                <anchor moveWithCells="1">
                  <from>
                    <xdr:col>5</xdr:col>
                    <xdr:colOff>95250</xdr:colOff>
                    <xdr:row>15</xdr:row>
                    <xdr:rowOff>57150</xdr:rowOff>
                  </from>
                  <to>
                    <xdr:col>5</xdr:col>
                    <xdr:colOff>714375</xdr:colOff>
                    <xdr:row>15</xdr:row>
                    <xdr:rowOff>342900</xdr:rowOff>
                  </to>
                </anchor>
              </controlPr>
            </control>
          </mc:Choice>
        </mc:AlternateContent>
        <mc:AlternateContent xmlns:mc="http://schemas.openxmlformats.org/markup-compatibility/2006">
          <mc:Choice Requires="x14">
            <control shapeId="9281" r:id="rId66" name="Check Box 65">
              <controlPr defaultSize="0" autoFill="0" autoLine="0" autoPict="0">
                <anchor moveWithCells="1">
                  <from>
                    <xdr:col>4</xdr:col>
                    <xdr:colOff>95250</xdr:colOff>
                    <xdr:row>15</xdr:row>
                    <xdr:rowOff>57150</xdr:rowOff>
                  </from>
                  <to>
                    <xdr:col>4</xdr:col>
                    <xdr:colOff>533400</xdr:colOff>
                    <xdr:row>15</xdr:row>
                    <xdr:rowOff>342900</xdr:rowOff>
                  </to>
                </anchor>
              </controlPr>
            </control>
          </mc:Choice>
        </mc:AlternateContent>
        <mc:AlternateContent xmlns:mc="http://schemas.openxmlformats.org/markup-compatibility/2006">
          <mc:Choice Requires="x14">
            <control shapeId="9288" r:id="rId67" name="Check Box 72">
              <controlPr defaultSize="0" autoFill="0" autoLine="0" autoPict="0">
                <anchor moveWithCells="1">
                  <from>
                    <xdr:col>12</xdr:col>
                    <xdr:colOff>209550</xdr:colOff>
                    <xdr:row>42</xdr:row>
                    <xdr:rowOff>57150</xdr:rowOff>
                  </from>
                  <to>
                    <xdr:col>12</xdr:col>
                    <xdr:colOff>647700</xdr:colOff>
                    <xdr:row>42</xdr:row>
                    <xdr:rowOff>342900</xdr:rowOff>
                  </to>
                </anchor>
              </controlPr>
            </control>
          </mc:Choice>
        </mc:AlternateContent>
        <mc:AlternateContent xmlns:mc="http://schemas.openxmlformats.org/markup-compatibility/2006">
          <mc:Choice Requires="x14">
            <control shapeId="9289" r:id="rId68" name="Check Box 73">
              <controlPr defaultSize="0" autoFill="0" autoLine="0" autoPict="0">
                <anchor moveWithCells="1">
                  <from>
                    <xdr:col>13</xdr:col>
                    <xdr:colOff>209550</xdr:colOff>
                    <xdr:row>42</xdr:row>
                    <xdr:rowOff>57150</xdr:rowOff>
                  </from>
                  <to>
                    <xdr:col>13</xdr:col>
                    <xdr:colOff>647700</xdr:colOff>
                    <xdr:row>42</xdr:row>
                    <xdr:rowOff>342900</xdr:rowOff>
                  </to>
                </anchor>
              </controlPr>
            </control>
          </mc:Choice>
        </mc:AlternateContent>
        <mc:AlternateContent xmlns:mc="http://schemas.openxmlformats.org/markup-compatibility/2006">
          <mc:Choice Requires="x14">
            <control shapeId="9290" r:id="rId69" name="Check Box 74">
              <controlPr defaultSize="0" autoFill="0" autoLine="0" autoPict="0">
                <anchor moveWithCells="1">
                  <from>
                    <xdr:col>1</xdr:col>
                    <xdr:colOff>47625</xdr:colOff>
                    <xdr:row>67</xdr:row>
                    <xdr:rowOff>66675</xdr:rowOff>
                  </from>
                  <to>
                    <xdr:col>1</xdr:col>
                    <xdr:colOff>647700</xdr:colOff>
                    <xdr:row>67</xdr:row>
                    <xdr:rowOff>352425</xdr:rowOff>
                  </to>
                </anchor>
              </controlPr>
            </control>
          </mc:Choice>
        </mc:AlternateContent>
        <mc:AlternateContent xmlns:mc="http://schemas.openxmlformats.org/markup-compatibility/2006">
          <mc:Choice Requires="x14">
            <control shapeId="9291" r:id="rId70" name="Check Box 75">
              <controlPr defaultSize="0" autoFill="0" autoLine="0" autoPict="0">
                <anchor moveWithCells="1">
                  <from>
                    <xdr:col>2</xdr:col>
                    <xdr:colOff>209550</xdr:colOff>
                    <xdr:row>67</xdr:row>
                    <xdr:rowOff>57150</xdr:rowOff>
                  </from>
                  <to>
                    <xdr:col>2</xdr:col>
                    <xdr:colOff>647700</xdr:colOff>
                    <xdr:row>67</xdr:row>
                    <xdr:rowOff>342900</xdr:rowOff>
                  </to>
                </anchor>
              </controlPr>
            </control>
          </mc:Choice>
        </mc:AlternateContent>
        <mc:AlternateContent xmlns:mc="http://schemas.openxmlformats.org/markup-compatibility/2006">
          <mc:Choice Requires="x14">
            <control shapeId="9292" r:id="rId71" name="Check Box 76">
              <controlPr defaultSize="0" autoFill="0" autoLine="0" autoPict="0">
                <anchor moveWithCells="1">
                  <from>
                    <xdr:col>3</xdr:col>
                    <xdr:colOff>95250</xdr:colOff>
                    <xdr:row>67</xdr:row>
                    <xdr:rowOff>57150</xdr:rowOff>
                  </from>
                  <to>
                    <xdr:col>3</xdr:col>
                    <xdr:colOff>533400</xdr:colOff>
                    <xdr:row>67</xdr:row>
                    <xdr:rowOff>342900</xdr:rowOff>
                  </to>
                </anchor>
              </controlPr>
            </control>
          </mc:Choice>
        </mc:AlternateContent>
        <mc:AlternateContent xmlns:mc="http://schemas.openxmlformats.org/markup-compatibility/2006">
          <mc:Choice Requires="x14">
            <control shapeId="9293" r:id="rId72" name="Check Box 77">
              <controlPr defaultSize="0" autoFill="0" autoLine="0" autoPict="0">
                <anchor moveWithCells="1">
                  <from>
                    <xdr:col>5</xdr:col>
                    <xdr:colOff>95250</xdr:colOff>
                    <xdr:row>67</xdr:row>
                    <xdr:rowOff>57150</xdr:rowOff>
                  </from>
                  <to>
                    <xdr:col>5</xdr:col>
                    <xdr:colOff>714375</xdr:colOff>
                    <xdr:row>67</xdr:row>
                    <xdr:rowOff>342900</xdr:rowOff>
                  </to>
                </anchor>
              </controlPr>
            </control>
          </mc:Choice>
        </mc:AlternateContent>
        <mc:AlternateContent xmlns:mc="http://schemas.openxmlformats.org/markup-compatibility/2006">
          <mc:Choice Requires="x14">
            <control shapeId="9294" r:id="rId73" name="Check Box 78">
              <controlPr defaultSize="0" autoFill="0" autoLine="0" autoPict="0">
                <anchor moveWithCells="1">
                  <from>
                    <xdr:col>4</xdr:col>
                    <xdr:colOff>95250</xdr:colOff>
                    <xdr:row>67</xdr:row>
                    <xdr:rowOff>57150</xdr:rowOff>
                  </from>
                  <to>
                    <xdr:col>4</xdr:col>
                    <xdr:colOff>533400</xdr:colOff>
                    <xdr:row>67</xdr:row>
                    <xdr:rowOff>342900</xdr:rowOff>
                  </to>
                </anchor>
              </controlPr>
            </control>
          </mc:Choice>
        </mc:AlternateContent>
        <mc:AlternateContent xmlns:mc="http://schemas.openxmlformats.org/markup-compatibility/2006">
          <mc:Choice Requires="x14">
            <control shapeId="9297" r:id="rId74" name="Check Box 81">
              <controlPr defaultSize="0" autoFill="0" autoLine="0" autoPict="0">
                <anchor moveWithCells="1">
                  <from>
                    <xdr:col>12</xdr:col>
                    <xdr:colOff>47625</xdr:colOff>
                    <xdr:row>67</xdr:row>
                    <xdr:rowOff>66675</xdr:rowOff>
                  </from>
                  <to>
                    <xdr:col>12</xdr:col>
                    <xdr:colOff>647700</xdr:colOff>
                    <xdr:row>67</xdr:row>
                    <xdr:rowOff>352425</xdr:rowOff>
                  </to>
                </anchor>
              </controlPr>
            </control>
          </mc:Choice>
        </mc:AlternateContent>
        <mc:AlternateContent xmlns:mc="http://schemas.openxmlformats.org/markup-compatibility/2006">
          <mc:Choice Requires="x14">
            <control shapeId="9298" r:id="rId75" name="Check Box 82">
              <controlPr defaultSize="0" autoFill="0" autoLine="0" autoPict="0">
                <anchor moveWithCells="1">
                  <from>
                    <xdr:col>13</xdr:col>
                    <xdr:colOff>209550</xdr:colOff>
                    <xdr:row>67</xdr:row>
                    <xdr:rowOff>57150</xdr:rowOff>
                  </from>
                  <to>
                    <xdr:col>13</xdr:col>
                    <xdr:colOff>647700</xdr:colOff>
                    <xdr:row>67</xdr:row>
                    <xdr:rowOff>342900</xdr:rowOff>
                  </to>
                </anchor>
              </controlPr>
            </control>
          </mc:Choice>
        </mc:AlternateContent>
        <mc:AlternateContent xmlns:mc="http://schemas.openxmlformats.org/markup-compatibility/2006">
          <mc:Choice Requires="x14">
            <control shapeId="9299" r:id="rId76" name="Check Box 83">
              <controlPr defaultSize="0" autoFill="0" autoLine="0" autoPict="0">
                <anchor moveWithCells="1">
                  <from>
                    <xdr:col>14</xdr:col>
                    <xdr:colOff>95250</xdr:colOff>
                    <xdr:row>67</xdr:row>
                    <xdr:rowOff>57150</xdr:rowOff>
                  </from>
                  <to>
                    <xdr:col>14</xdr:col>
                    <xdr:colOff>533400</xdr:colOff>
                    <xdr:row>67</xdr:row>
                    <xdr:rowOff>342900</xdr:rowOff>
                  </to>
                </anchor>
              </controlPr>
            </control>
          </mc:Choice>
        </mc:AlternateContent>
        <mc:AlternateContent xmlns:mc="http://schemas.openxmlformats.org/markup-compatibility/2006">
          <mc:Choice Requires="x14">
            <control shapeId="9300" r:id="rId77" name="Check Box 84">
              <controlPr defaultSize="0" autoFill="0" autoLine="0" autoPict="0">
                <anchor moveWithCells="1">
                  <from>
                    <xdr:col>16</xdr:col>
                    <xdr:colOff>95250</xdr:colOff>
                    <xdr:row>67</xdr:row>
                    <xdr:rowOff>57150</xdr:rowOff>
                  </from>
                  <to>
                    <xdr:col>16</xdr:col>
                    <xdr:colOff>714375</xdr:colOff>
                    <xdr:row>67</xdr:row>
                    <xdr:rowOff>342900</xdr:rowOff>
                  </to>
                </anchor>
              </controlPr>
            </control>
          </mc:Choice>
        </mc:AlternateContent>
        <mc:AlternateContent xmlns:mc="http://schemas.openxmlformats.org/markup-compatibility/2006">
          <mc:Choice Requires="x14">
            <control shapeId="9301" r:id="rId78" name="Check Box 85">
              <controlPr defaultSize="0" autoFill="0" autoLine="0" autoPict="0">
                <anchor moveWithCells="1">
                  <from>
                    <xdr:col>15</xdr:col>
                    <xdr:colOff>95250</xdr:colOff>
                    <xdr:row>67</xdr:row>
                    <xdr:rowOff>57150</xdr:rowOff>
                  </from>
                  <to>
                    <xdr:col>15</xdr:col>
                    <xdr:colOff>533400</xdr:colOff>
                    <xdr:row>67</xdr:row>
                    <xdr:rowOff>342900</xdr:rowOff>
                  </to>
                </anchor>
              </controlPr>
            </control>
          </mc:Choice>
        </mc:AlternateContent>
        <mc:AlternateContent xmlns:mc="http://schemas.openxmlformats.org/markup-compatibility/2006">
          <mc:Choice Requires="x14">
            <control shapeId="9302" r:id="rId79" name="Check Box 86">
              <controlPr defaultSize="0" autoFill="0" autoLine="0" autoPict="0">
                <anchor moveWithCells="1">
                  <from>
                    <xdr:col>23</xdr:col>
                    <xdr:colOff>47625</xdr:colOff>
                    <xdr:row>67</xdr:row>
                    <xdr:rowOff>66675</xdr:rowOff>
                  </from>
                  <to>
                    <xdr:col>23</xdr:col>
                    <xdr:colOff>647700</xdr:colOff>
                    <xdr:row>67</xdr:row>
                    <xdr:rowOff>352425</xdr:rowOff>
                  </to>
                </anchor>
              </controlPr>
            </control>
          </mc:Choice>
        </mc:AlternateContent>
        <mc:AlternateContent xmlns:mc="http://schemas.openxmlformats.org/markup-compatibility/2006">
          <mc:Choice Requires="x14">
            <control shapeId="9303" r:id="rId80" name="Check Box 87">
              <controlPr defaultSize="0" autoFill="0" autoLine="0" autoPict="0">
                <anchor moveWithCells="1">
                  <from>
                    <xdr:col>24</xdr:col>
                    <xdr:colOff>209550</xdr:colOff>
                    <xdr:row>67</xdr:row>
                    <xdr:rowOff>57150</xdr:rowOff>
                  </from>
                  <to>
                    <xdr:col>24</xdr:col>
                    <xdr:colOff>647700</xdr:colOff>
                    <xdr:row>67</xdr:row>
                    <xdr:rowOff>342900</xdr:rowOff>
                  </to>
                </anchor>
              </controlPr>
            </control>
          </mc:Choice>
        </mc:AlternateContent>
        <mc:AlternateContent xmlns:mc="http://schemas.openxmlformats.org/markup-compatibility/2006">
          <mc:Choice Requires="x14">
            <control shapeId="9304" r:id="rId81" name="Check Box 88">
              <controlPr defaultSize="0" autoFill="0" autoLine="0" autoPict="0">
                <anchor moveWithCells="1">
                  <from>
                    <xdr:col>25</xdr:col>
                    <xdr:colOff>95250</xdr:colOff>
                    <xdr:row>67</xdr:row>
                    <xdr:rowOff>57150</xdr:rowOff>
                  </from>
                  <to>
                    <xdr:col>25</xdr:col>
                    <xdr:colOff>533400</xdr:colOff>
                    <xdr:row>67</xdr:row>
                    <xdr:rowOff>342900</xdr:rowOff>
                  </to>
                </anchor>
              </controlPr>
            </control>
          </mc:Choice>
        </mc:AlternateContent>
        <mc:AlternateContent xmlns:mc="http://schemas.openxmlformats.org/markup-compatibility/2006">
          <mc:Choice Requires="x14">
            <control shapeId="9305" r:id="rId82" name="Check Box 89">
              <controlPr defaultSize="0" autoFill="0" autoLine="0" autoPict="0">
                <anchor moveWithCells="1">
                  <from>
                    <xdr:col>27</xdr:col>
                    <xdr:colOff>95250</xdr:colOff>
                    <xdr:row>67</xdr:row>
                    <xdr:rowOff>57150</xdr:rowOff>
                  </from>
                  <to>
                    <xdr:col>27</xdr:col>
                    <xdr:colOff>714375</xdr:colOff>
                    <xdr:row>67</xdr:row>
                    <xdr:rowOff>342900</xdr:rowOff>
                  </to>
                </anchor>
              </controlPr>
            </control>
          </mc:Choice>
        </mc:AlternateContent>
        <mc:AlternateContent xmlns:mc="http://schemas.openxmlformats.org/markup-compatibility/2006">
          <mc:Choice Requires="x14">
            <control shapeId="9306" r:id="rId83" name="Check Box 90">
              <controlPr defaultSize="0" autoFill="0" autoLine="0" autoPict="0">
                <anchor moveWithCells="1">
                  <from>
                    <xdr:col>26</xdr:col>
                    <xdr:colOff>95250</xdr:colOff>
                    <xdr:row>67</xdr:row>
                    <xdr:rowOff>57150</xdr:rowOff>
                  </from>
                  <to>
                    <xdr:col>26</xdr:col>
                    <xdr:colOff>533400</xdr:colOff>
                    <xdr:row>67</xdr:row>
                    <xdr:rowOff>342900</xdr:rowOff>
                  </to>
                </anchor>
              </controlPr>
            </control>
          </mc:Choice>
        </mc:AlternateContent>
        <mc:AlternateContent xmlns:mc="http://schemas.openxmlformats.org/markup-compatibility/2006">
          <mc:Choice Requires="x14">
            <control shapeId="9309" r:id="rId84" name="Check Box 93">
              <controlPr defaultSize="0" autoFill="0" autoLine="0" autoPict="0">
                <anchor moveWithCells="1">
                  <from>
                    <xdr:col>12</xdr:col>
                    <xdr:colOff>209550</xdr:colOff>
                    <xdr:row>93</xdr:row>
                    <xdr:rowOff>57150</xdr:rowOff>
                  </from>
                  <to>
                    <xdr:col>12</xdr:col>
                    <xdr:colOff>647700</xdr:colOff>
                    <xdr:row>93</xdr:row>
                    <xdr:rowOff>342900</xdr:rowOff>
                  </to>
                </anchor>
              </controlPr>
            </control>
          </mc:Choice>
        </mc:AlternateContent>
        <mc:AlternateContent xmlns:mc="http://schemas.openxmlformats.org/markup-compatibility/2006">
          <mc:Choice Requires="x14">
            <control shapeId="9310" r:id="rId85" name="Check Box 94">
              <controlPr defaultSize="0" autoFill="0" autoLine="0" autoPict="0">
                <anchor moveWithCells="1">
                  <from>
                    <xdr:col>13</xdr:col>
                    <xdr:colOff>209550</xdr:colOff>
                    <xdr:row>93</xdr:row>
                    <xdr:rowOff>57150</xdr:rowOff>
                  </from>
                  <to>
                    <xdr:col>13</xdr:col>
                    <xdr:colOff>647700</xdr:colOff>
                    <xdr:row>93</xdr:row>
                    <xdr:rowOff>342900</xdr:rowOff>
                  </to>
                </anchor>
              </controlPr>
            </control>
          </mc:Choice>
        </mc:AlternateContent>
        <mc:AlternateContent xmlns:mc="http://schemas.openxmlformats.org/markup-compatibility/2006">
          <mc:Choice Requires="x14">
            <control shapeId="9311" r:id="rId86" name="Check Box 95">
              <controlPr defaultSize="0" autoFill="0" autoLine="0" autoPict="0">
                <anchor moveWithCells="1">
                  <from>
                    <xdr:col>12</xdr:col>
                    <xdr:colOff>209550</xdr:colOff>
                    <xdr:row>96</xdr:row>
                    <xdr:rowOff>57150</xdr:rowOff>
                  </from>
                  <to>
                    <xdr:col>12</xdr:col>
                    <xdr:colOff>647700</xdr:colOff>
                    <xdr:row>96</xdr:row>
                    <xdr:rowOff>342900</xdr:rowOff>
                  </to>
                </anchor>
              </controlPr>
            </control>
          </mc:Choice>
        </mc:AlternateContent>
        <mc:AlternateContent xmlns:mc="http://schemas.openxmlformats.org/markup-compatibility/2006">
          <mc:Choice Requires="x14">
            <control shapeId="9312" r:id="rId87" name="Check Box 96">
              <controlPr defaultSize="0" autoFill="0" autoLine="0" autoPict="0">
                <anchor moveWithCells="1">
                  <from>
                    <xdr:col>13</xdr:col>
                    <xdr:colOff>209550</xdr:colOff>
                    <xdr:row>96</xdr:row>
                    <xdr:rowOff>57150</xdr:rowOff>
                  </from>
                  <to>
                    <xdr:col>13</xdr:col>
                    <xdr:colOff>647700</xdr:colOff>
                    <xdr:row>96</xdr:row>
                    <xdr:rowOff>342900</xdr:rowOff>
                  </to>
                </anchor>
              </controlPr>
            </control>
          </mc:Choice>
        </mc:AlternateContent>
        <mc:AlternateContent xmlns:mc="http://schemas.openxmlformats.org/markup-compatibility/2006">
          <mc:Choice Requires="x14">
            <control shapeId="9313" r:id="rId88" name="Check Box 97">
              <controlPr defaultSize="0" autoFill="0" autoLine="0" autoPict="0">
                <anchor moveWithCells="1">
                  <from>
                    <xdr:col>1</xdr:col>
                    <xdr:colOff>209550</xdr:colOff>
                    <xdr:row>101</xdr:row>
                    <xdr:rowOff>57150</xdr:rowOff>
                  </from>
                  <to>
                    <xdr:col>1</xdr:col>
                    <xdr:colOff>647700</xdr:colOff>
                    <xdr:row>101</xdr:row>
                    <xdr:rowOff>342900</xdr:rowOff>
                  </to>
                </anchor>
              </controlPr>
            </control>
          </mc:Choice>
        </mc:AlternateContent>
        <mc:AlternateContent xmlns:mc="http://schemas.openxmlformats.org/markup-compatibility/2006">
          <mc:Choice Requires="x14">
            <control shapeId="9314" r:id="rId89" name="Check Box 98">
              <controlPr defaultSize="0" autoFill="0" autoLine="0" autoPict="0">
                <anchor moveWithCells="1">
                  <from>
                    <xdr:col>2</xdr:col>
                    <xdr:colOff>209550</xdr:colOff>
                    <xdr:row>101</xdr:row>
                    <xdr:rowOff>57150</xdr:rowOff>
                  </from>
                  <to>
                    <xdr:col>2</xdr:col>
                    <xdr:colOff>647700</xdr:colOff>
                    <xdr:row>101</xdr:row>
                    <xdr:rowOff>342900</xdr:rowOff>
                  </to>
                </anchor>
              </controlPr>
            </control>
          </mc:Choice>
        </mc:AlternateContent>
        <mc:AlternateContent xmlns:mc="http://schemas.openxmlformats.org/markup-compatibility/2006">
          <mc:Choice Requires="x14">
            <control shapeId="9317" r:id="rId90" name="Check Box 101">
              <controlPr defaultSize="0" autoFill="0" autoLine="0" autoPict="0">
                <anchor moveWithCells="1">
                  <from>
                    <xdr:col>1</xdr:col>
                    <xdr:colOff>209550</xdr:colOff>
                    <xdr:row>47</xdr:row>
                    <xdr:rowOff>57150</xdr:rowOff>
                  </from>
                  <to>
                    <xdr:col>1</xdr:col>
                    <xdr:colOff>647700</xdr:colOff>
                    <xdr:row>47</xdr:row>
                    <xdr:rowOff>342900</xdr:rowOff>
                  </to>
                </anchor>
              </controlPr>
            </control>
          </mc:Choice>
        </mc:AlternateContent>
        <mc:AlternateContent xmlns:mc="http://schemas.openxmlformats.org/markup-compatibility/2006">
          <mc:Choice Requires="x14">
            <control shapeId="9318" r:id="rId91" name="Check Box 102">
              <controlPr defaultSize="0" autoFill="0" autoLine="0" autoPict="0">
                <anchor moveWithCells="1">
                  <from>
                    <xdr:col>2</xdr:col>
                    <xdr:colOff>209550</xdr:colOff>
                    <xdr:row>47</xdr:row>
                    <xdr:rowOff>57150</xdr:rowOff>
                  </from>
                  <to>
                    <xdr:col>2</xdr:col>
                    <xdr:colOff>647700</xdr:colOff>
                    <xdr:row>47</xdr:row>
                    <xdr:rowOff>342900</xdr:rowOff>
                  </to>
                </anchor>
              </controlPr>
            </control>
          </mc:Choice>
        </mc:AlternateContent>
        <mc:AlternateContent xmlns:mc="http://schemas.openxmlformats.org/markup-compatibility/2006">
          <mc:Choice Requires="x14">
            <control shapeId="9319" r:id="rId92" name="Check Box 103">
              <controlPr defaultSize="0" autoFill="0" autoLine="0" autoPict="0">
                <anchor moveWithCells="1">
                  <from>
                    <xdr:col>12</xdr:col>
                    <xdr:colOff>209550</xdr:colOff>
                    <xdr:row>47</xdr:row>
                    <xdr:rowOff>57150</xdr:rowOff>
                  </from>
                  <to>
                    <xdr:col>12</xdr:col>
                    <xdr:colOff>647700</xdr:colOff>
                    <xdr:row>47</xdr:row>
                    <xdr:rowOff>342900</xdr:rowOff>
                  </to>
                </anchor>
              </controlPr>
            </control>
          </mc:Choice>
        </mc:AlternateContent>
        <mc:AlternateContent xmlns:mc="http://schemas.openxmlformats.org/markup-compatibility/2006">
          <mc:Choice Requires="x14">
            <control shapeId="9320" r:id="rId93" name="Check Box 104">
              <controlPr defaultSize="0" autoFill="0" autoLine="0" autoPict="0">
                <anchor moveWithCells="1">
                  <from>
                    <xdr:col>13</xdr:col>
                    <xdr:colOff>209550</xdr:colOff>
                    <xdr:row>47</xdr:row>
                    <xdr:rowOff>57150</xdr:rowOff>
                  </from>
                  <to>
                    <xdr:col>13</xdr:col>
                    <xdr:colOff>647700</xdr:colOff>
                    <xdr:row>47</xdr:row>
                    <xdr:rowOff>342900</xdr:rowOff>
                  </to>
                </anchor>
              </controlPr>
            </control>
          </mc:Choice>
        </mc:AlternateContent>
        <mc:AlternateContent xmlns:mc="http://schemas.openxmlformats.org/markup-compatibility/2006">
          <mc:Choice Requires="x14">
            <control shapeId="9321" r:id="rId94" name="Check Box 105">
              <controlPr defaultSize="0" autoFill="0" autoLine="0" autoPict="0">
                <anchor moveWithCells="1">
                  <from>
                    <xdr:col>23</xdr:col>
                    <xdr:colOff>209550</xdr:colOff>
                    <xdr:row>47</xdr:row>
                    <xdr:rowOff>57150</xdr:rowOff>
                  </from>
                  <to>
                    <xdr:col>23</xdr:col>
                    <xdr:colOff>647700</xdr:colOff>
                    <xdr:row>47</xdr:row>
                    <xdr:rowOff>342900</xdr:rowOff>
                  </to>
                </anchor>
              </controlPr>
            </control>
          </mc:Choice>
        </mc:AlternateContent>
        <mc:AlternateContent xmlns:mc="http://schemas.openxmlformats.org/markup-compatibility/2006">
          <mc:Choice Requires="x14">
            <control shapeId="9322" r:id="rId95" name="Check Box 106">
              <controlPr defaultSize="0" autoFill="0" autoLine="0" autoPict="0">
                <anchor moveWithCells="1">
                  <from>
                    <xdr:col>24</xdr:col>
                    <xdr:colOff>209550</xdr:colOff>
                    <xdr:row>47</xdr:row>
                    <xdr:rowOff>57150</xdr:rowOff>
                  </from>
                  <to>
                    <xdr:col>24</xdr:col>
                    <xdr:colOff>647700</xdr:colOff>
                    <xdr:row>47</xdr:row>
                    <xdr:rowOff>342900</xdr:rowOff>
                  </to>
                </anchor>
              </controlPr>
            </control>
          </mc:Choice>
        </mc:AlternateContent>
        <mc:AlternateContent xmlns:mc="http://schemas.openxmlformats.org/markup-compatibility/2006">
          <mc:Choice Requires="x14">
            <control shapeId="9323" r:id="rId96" name="Check Box 107">
              <controlPr defaultSize="0" autoFill="0" autoLine="0" autoPict="0">
                <anchor moveWithCells="1">
                  <from>
                    <xdr:col>1</xdr:col>
                    <xdr:colOff>209550</xdr:colOff>
                    <xdr:row>50</xdr:row>
                    <xdr:rowOff>57150</xdr:rowOff>
                  </from>
                  <to>
                    <xdr:col>1</xdr:col>
                    <xdr:colOff>647700</xdr:colOff>
                    <xdr:row>50</xdr:row>
                    <xdr:rowOff>342900</xdr:rowOff>
                  </to>
                </anchor>
              </controlPr>
            </control>
          </mc:Choice>
        </mc:AlternateContent>
        <mc:AlternateContent xmlns:mc="http://schemas.openxmlformats.org/markup-compatibility/2006">
          <mc:Choice Requires="x14">
            <control shapeId="9324" r:id="rId97" name="Check Box 108">
              <controlPr defaultSize="0" autoFill="0" autoLine="0" autoPict="0">
                <anchor moveWithCells="1">
                  <from>
                    <xdr:col>2</xdr:col>
                    <xdr:colOff>209550</xdr:colOff>
                    <xdr:row>50</xdr:row>
                    <xdr:rowOff>57150</xdr:rowOff>
                  </from>
                  <to>
                    <xdr:col>2</xdr:col>
                    <xdr:colOff>647700</xdr:colOff>
                    <xdr:row>50</xdr:row>
                    <xdr:rowOff>342900</xdr:rowOff>
                  </to>
                </anchor>
              </controlPr>
            </control>
          </mc:Choice>
        </mc:AlternateContent>
        <mc:AlternateContent xmlns:mc="http://schemas.openxmlformats.org/markup-compatibility/2006">
          <mc:Choice Requires="x14">
            <control shapeId="9325" r:id="rId98" name="Check Box 109">
              <controlPr defaultSize="0" autoFill="0" autoLine="0" autoPict="0">
                <anchor moveWithCells="1">
                  <from>
                    <xdr:col>12</xdr:col>
                    <xdr:colOff>209550</xdr:colOff>
                    <xdr:row>50</xdr:row>
                    <xdr:rowOff>57150</xdr:rowOff>
                  </from>
                  <to>
                    <xdr:col>12</xdr:col>
                    <xdr:colOff>647700</xdr:colOff>
                    <xdr:row>50</xdr:row>
                    <xdr:rowOff>342900</xdr:rowOff>
                  </to>
                </anchor>
              </controlPr>
            </control>
          </mc:Choice>
        </mc:AlternateContent>
        <mc:AlternateContent xmlns:mc="http://schemas.openxmlformats.org/markup-compatibility/2006">
          <mc:Choice Requires="x14">
            <control shapeId="9326" r:id="rId99" name="Check Box 110">
              <controlPr defaultSize="0" autoFill="0" autoLine="0" autoPict="0">
                <anchor moveWithCells="1">
                  <from>
                    <xdr:col>13</xdr:col>
                    <xdr:colOff>209550</xdr:colOff>
                    <xdr:row>50</xdr:row>
                    <xdr:rowOff>57150</xdr:rowOff>
                  </from>
                  <to>
                    <xdr:col>13</xdr:col>
                    <xdr:colOff>647700</xdr:colOff>
                    <xdr:row>50</xdr:row>
                    <xdr:rowOff>342900</xdr:rowOff>
                  </to>
                </anchor>
              </controlPr>
            </control>
          </mc:Choice>
        </mc:AlternateContent>
        <mc:AlternateContent xmlns:mc="http://schemas.openxmlformats.org/markup-compatibility/2006">
          <mc:Choice Requires="x14">
            <control shapeId="9327" r:id="rId100" name="Check Box 111">
              <controlPr defaultSize="0" autoFill="0" autoLine="0" autoPict="0">
                <anchor moveWithCells="1">
                  <from>
                    <xdr:col>23</xdr:col>
                    <xdr:colOff>209550</xdr:colOff>
                    <xdr:row>50</xdr:row>
                    <xdr:rowOff>57150</xdr:rowOff>
                  </from>
                  <to>
                    <xdr:col>23</xdr:col>
                    <xdr:colOff>647700</xdr:colOff>
                    <xdr:row>50</xdr:row>
                    <xdr:rowOff>342900</xdr:rowOff>
                  </to>
                </anchor>
              </controlPr>
            </control>
          </mc:Choice>
        </mc:AlternateContent>
        <mc:AlternateContent xmlns:mc="http://schemas.openxmlformats.org/markup-compatibility/2006">
          <mc:Choice Requires="x14">
            <control shapeId="9328" r:id="rId101" name="Check Box 112">
              <controlPr defaultSize="0" autoFill="0" autoLine="0" autoPict="0">
                <anchor moveWithCells="1">
                  <from>
                    <xdr:col>24</xdr:col>
                    <xdr:colOff>209550</xdr:colOff>
                    <xdr:row>50</xdr:row>
                    <xdr:rowOff>57150</xdr:rowOff>
                  </from>
                  <to>
                    <xdr:col>24</xdr:col>
                    <xdr:colOff>647700</xdr:colOff>
                    <xdr:row>50</xdr:row>
                    <xdr:rowOff>342900</xdr:rowOff>
                  </to>
                </anchor>
              </controlPr>
            </control>
          </mc:Choice>
        </mc:AlternateContent>
        <mc:AlternateContent xmlns:mc="http://schemas.openxmlformats.org/markup-compatibility/2006">
          <mc:Choice Requires="x14">
            <control shapeId="9329" r:id="rId102" name="Check Box 113">
              <controlPr defaultSize="0" autoFill="0" autoLine="0" autoPict="0">
                <anchor moveWithCells="1">
                  <from>
                    <xdr:col>1</xdr:col>
                    <xdr:colOff>47625</xdr:colOff>
                    <xdr:row>71</xdr:row>
                    <xdr:rowOff>66675</xdr:rowOff>
                  </from>
                  <to>
                    <xdr:col>1</xdr:col>
                    <xdr:colOff>647700</xdr:colOff>
                    <xdr:row>71</xdr:row>
                    <xdr:rowOff>352425</xdr:rowOff>
                  </to>
                </anchor>
              </controlPr>
            </control>
          </mc:Choice>
        </mc:AlternateContent>
        <mc:AlternateContent xmlns:mc="http://schemas.openxmlformats.org/markup-compatibility/2006">
          <mc:Choice Requires="x14">
            <control shapeId="9330" r:id="rId103" name="Check Box 114">
              <controlPr defaultSize="0" autoFill="0" autoLine="0" autoPict="0">
                <anchor moveWithCells="1">
                  <from>
                    <xdr:col>2</xdr:col>
                    <xdr:colOff>209550</xdr:colOff>
                    <xdr:row>71</xdr:row>
                    <xdr:rowOff>57150</xdr:rowOff>
                  </from>
                  <to>
                    <xdr:col>2</xdr:col>
                    <xdr:colOff>647700</xdr:colOff>
                    <xdr:row>71</xdr:row>
                    <xdr:rowOff>342900</xdr:rowOff>
                  </to>
                </anchor>
              </controlPr>
            </control>
          </mc:Choice>
        </mc:AlternateContent>
        <mc:AlternateContent xmlns:mc="http://schemas.openxmlformats.org/markup-compatibility/2006">
          <mc:Choice Requires="x14">
            <control shapeId="9331" r:id="rId104" name="Check Box 115">
              <controlPr defaultSize="0" autoFill="0" autoLine="0" autoPict="0">
                <anchor moveWithCells="1">
                  <from>
                    <xdr:col>3</xdr:col>
                    <xdr:colOff>95250</xdr:colOff>
                    <xdr:row>71</xdr:row>
                    <xdr:rowOff>57150</xdr:rowOff>
                  </from>
                  <to>
                    <xdr:col>3</xdr:col>
                    <xdr:colOff>533400</xdr:colOff>
                    <xdr:row>71</xdr:row>
                    <xdr:rowOff>342900</xdr:rowOff>
                  </to>
                </anchor>
              </controlPr>
            </control>
          </mc:Choice>
        </mc:AlternateContent>
        <mc:AlternateContent xmlns:mc="http://schemas.openxmlformats.org/markup-compatibility/2006">
          <mc:Choice Requires="x14">
            <control shapeId="9332" r:id="rId105" name="Check Box 116">
              <controlPr defaultSize="0" autoFill="0" autoLine="0" autoPict="0">
                <anchor moveWithCells="1">
                  <from>
                    <xdr:col>5</xdr:col>
                    <xdr:colOff>95250</xdr:colOff>
                    <xdr:row>71</xdr:row>
                    <xdr:rowOff>57150</xdr:rowOff>
                  </from>
                  <to>
                    <xdr:col>5</xdr:col>
                    <xdr:colOff>714375</xdr:colOff>
                    <xdr:row>71</xdr:row>
                    <xdr:rowOff>342900</xdr:rowOff>
                  </to>
                </anchor>
              </controlPr>
            </control>
          </mc:Choice>
        </mc:AlternateContent>
        <mc:AlternateContent xmlns:mc="http://schemas.openxmlformats.org/markup-compatibility/2006">
          <mc:Choice Requires="x14">
            <control shapeId="9333" r:id="rId106" name="Check Box 117">
              <controlPr defaultSize="0" autoFill="0" autoLine="0" autoPict="0">
                <anchor moveWithCells="1">
                  <from>
                    <xdr:col>4</xdr:col>
                    <xdr:colOff>95250</xdr:colOff>
                    <xdr:row>71</xdr:row>
                    <xdr:rowOff>57150</xdr:rowOff>
                  </from>
                  <to>
                    <xdr:col>4</xdr:col>
                    <xdr:colOff>533400</xdr:colOff>
                    <xdr:row>71</xdr:row>
                    <xdr:rowOff>342900</xdr:rowOff>
                  </to>
                </anchor>
              </controlPr>
            </control>
          </mc:Choice>
        </mc:AlternateContent>
        <mc:AlternateContent xmlns:mc="http://schemas.openxmlformats.org/markup-compatibility/2006">
          <mc:Choice Requires="x14">
            <control shapeId="9334" r:id="rId107" name="Check Box 118">
              <controlPr defaultSize="0" autoFill="0" autoLine="0" autoPict="0">
                <anchor moveWithCells="1">
                  <from>
                    <xdr:col>23</xdr:col>
                    <xdr:colOff>47625</xdr:colOff>
                    <xdr:row>71</xdr:row>
                    <xdr:rowOff>66675</xdr:rowOff>
                  </from>
                  <to>
                    <xdr:col>23</xdr:col>
                    <xdr:colOff>647700</xdr:colOff>
                    <xdr:row>71</xdr:row>
                    <xdr:rowOff>352425</xdr:rowOff>
                  </to>
                </anchor>
              </controlPr>
            </control>
          </mc:Choice>
        </mc:AlternateContent>
        <mc:AlternateContent xmlns:mc="http://schemas.openxmlformats.org/markup-compatibility/2006">
          <mc:Choice Requires="x14">
            <control shapeId="9335" r:id="rId108" name="Check Box 119">
              <controlPr defaultSize="0" autoFill="0" autoLine="0" autoPict="0">
                <anchor moveWithCells="1">
                  <from>
                    <xdr:col>24</xdr:col>
                    <xdr:colOff>209550</xdr:colOff>
                    <xdr:row>71</xdr:row>
                    <xdr:rowOff>57150</xdr:rowOff>
                  </from>
                  <to>
                    <xdr:col>24</xdr:col>
                    <xdr:colOff>647700</xdr:colOff>
                    <xdr:row>71</xdr:row>
                    <xdr:rowOff>342900</xdr:rowOff>
                  </to>
                </anchor>
              </controlPr>
            </control>
          </mc:Choice>
        </mc:AlternateContent>
        <mc:AlternateContent xmlns:mc="http://schemas.openxmlformats.org/markup-compatibility/2006">
          <mc:Choice Requires="x14">
            <control shapeId="9336" r:id="rId109" name="Check Box 120">
              <controlPr defaultSize="0" autoFill="0" autoLine="0" autoPict="0">
                <anchor moveWithCells="1">
                  <from>
                    <xdr:col>25</xdr:col>
                    <xdr:colOff>95250</xdr:colOff>
                    <xdr:row>71</xdr:row>
                    <xdr:rowOff>57150</xdr:rowOff>
                  </from>
                  <to>
                    <xdr:col>25</xdr:col>
                    <xdr:colOff>533400</xdr:colOff>
                    <xdr:row>71</xdr:row>
                    <xdr:rowOff>342900</xdr:rowOff>
                  </to>
                </anchor>
              </controlPr>
            </control>
          </mc:Choice>
        </mc:AlternateContent>
        <mc:AlternateContent xmlns:mc="http://schemas.openxmlformats.org/markup-compatibility/2006">
          <mc:Choice Requires="x14">
            <control shapeId="9337" r:id="rId110" name="Check Box 121">
              <controlPr defaultSize="0" autoFill="0" autoLine="0" autoPict="0">
                <anchor moveWithCells="1">
                  <from>
                    <xdr:col>27</xdr:col>
                    <xdr:colOff>95250</xdr:colOff>
                    <xdr:row>71</xdr:row>
                    <xdr:rowOff>57150</xdr:rowOff>
                  </from>
                  <to>
                    <xdr:col>27</xdr:col>
                    <xdr:colOff>714375</xdr:colOff>
                    <xdr:row>71</xdr:row>
                    <xdr:rowOff>342900</xdr:rowOff>
                  </to>
                </anchor>
              </controlPr>
            </control>
          </mc:Choice>
        </mc:AlternateContent>
        <mc:AlternateContent xmlns:mc="http://schemas.openxmlformats.org/markup-compatibility/2006">
          <mc:Choice Requires="x14">
            <control shapeId="9338" r:id="rId111" name="Check Box 122">
              <controlPr defaultSize="0" autoFill="0" autoLine="0" autoPict="0">
                <anchor moveWithCells="1">
                  <from>
                    <xdr:col>26</xdr:col>
                    <xdr:colOff>95250</xdr:colOff>
                    <xdr:row>71</xdr:row>
                    <xdr:rowOff>57150</xdr:rowOff>
                  </from>
                  <to>
                    <xdr:col>26</xdr:col>
                    <xdr:colOff>533400</xdr:colOff>
                    <xdr:row>71</xdr:row>
                    <xdr:rowOff>342900</xdr:rowOff>
                  </to>
                </anchor>
              </controlPr>
            </control>
          </mc:Choice>
        </mc:AlternateContent>
        <mc:AlternateContent xmlns:mc="http://schemas.openxmlformats.org/markup-compatibility/2006">
          <mc:Choice Requires="x14">
            <control shapeId="9339" r:id="rId112" name="Check Box 123">
              <controlPr defaultSize="0" autoFill="0" autoLine="0" autoPict="0">
                <anchor moveWithCells="1">
                  <from>
                    <xdr:col>1</xdr:col>
                    <xdr:colOff>209550</xdr:colOff>
                    <xdr:row>77</xdr:row>
                    <xdr:rowOff>57150</xdr:rowOff>
                  </from>
                  <to>
                    <xdr:col>1</xdr:col>
                    <xdr:colOff>647700</xdr:colOff>
                    <xdr:row>77</xdr:row>
                    <xdr:rowOff>342900</xdr:rowOff>
                  </to>
                </anchor>
              </controlPr>
            </control>
          </mc:Choice>
        </mc:AlternateContent>
        <mc:AlternateContent xmlns:mc="http://schemas.openxmlformats.org/markup-compatibility/2006">
          <mc:Choice Requires="x14">
            <control shapeId="9340" r:id="rId113" name="Check Box 124">
              <controlPr defaultSize="0" autoFill="0" autoLine="0" autoPict="0">
                <anchor moveWithCells="1">
                  <from>
                    <xdr:col>2</xdr:col>
                    <xdr:colOff>209550</xdr:colOff>
                    <xdr:row>77</xdr:row>
                    <xdr:rowOff>57150</xdr:rowOff>
                  </from>
                  <to>
                    <xdr:col>2</xdr:col>
                    <xdr:colOff>647700</xdr:colOff>
                    <xdr:row>77</xdr:row>
                    <xdr:rowOff>342900</xdr:rowOff>
                  </to>
                </anchor>
              </controlPr>
            </control>
          </mc:Choice>
        </mc:AlternateContent>
        <mc:AlternateContent xmlns:mc="http://schemas.openxmlformats.org/markup-compatibility/2006">
          <mc:Choice Requires="x14">
            <control shapeId="9341" r:id="rId114" name="Check Box 125">
              <controlPr defaultSize="0" autoFill="0" autoLine="0" autoPict="0">
                <anchor moveWithCells="1">
                  <from>
                    <xdr:col>23</xdr:col>
                    <xdr:colOff>209550</xdr:colOff>
                    <xdr:row>77</xdr:row>
                    <xdr:rowOff>57150</xdr:rowOff>
                  </from>
                  <to>
                    <xdr:col>23</xdr:col>
                    <xdr:colOff>647700</xdr:colOff>
                    <xdr:row>77</xdr:row>
                    <xdr:rowOff>342900</xdr:rowOff>
                  </to>
                </anchor>
              </controlPr>
            </control>
          </mc:Choice>
        </mc:AlternateContent>
        <mc:AlternateContent xmlns:mc="http://schemas.openxmlformats.org/markup-compatibility/2006">
          <mc:Choice Requires="x14">
            <control shapeId="9342" r:id="rId115" name="Check Box 126">
              <controlPr defaultSize="0" autoFill="0" autoLine="0" autoPict="0">
                <anchor moveWithCells="1">
                  <from>
                    <xdr:col>24</xdr:col>
                    <xdr:colOff>209550</xdr:colOff>
                    <xdr:row>77</xdr:row>
                    <xdr:rowOff>57150</xdr:rowOff>
                  </from>
                  <to>
                    <xdr:col>24</xdr:col>
                    <xdr:colOff>647700</xdr:colOff>
                    <xdr:row>77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2E83"/>
  </sheetPr>
  <dimension ref="A2:BD97"/>
  <sheetViews>
    <sheetView showGridLines="0" workbookViewId="0">
      <selection activeCell="L18" sqref="L18:M20"/>
    </sheetView>
  </sheetViews>
  <sheetFormatPr baseColWidth="10" defaultRowHeight="15" x14ac:dyDescent="0.25"/>
  <cols>
    <col min="1" max="1" width="3.7109375" customWidth="1"/>
    <col min="4" max="4" width="1.7109375" customWidth="1"/>
    <col min="7" max="7" width="1.7109375" customWidth="1"/>
    <col min="9" max="9" width="1.7109375" customWidth="1"/>
    <col min="11" max="11" width="1.7109375" customWidth="1"/>
    <col min="14" max="14" width="1.7109375" customWidth="1"/>
    <col min="17" max="17" width="3.7109375" customWidth="1"/>
    <col min="21" max="21" width="3.7109375" customWidth="1"/>
    <col min="24" max="24" width="3.7109375" customWidth="1"/>
    <col min="27" max="27" width="1.7109375" customWidth="1"/>
    <col min="30" max="30" width="1.7109375" customWidth="1"/>
    <col min="32" max="32" width="1.7109375" customWidth="1"/>
    <col min="34" max="34" width="1.7109375" customWidth="1"/>
    <col min="37" max="37" width="1.7109375" customWidth="1"/>
    <col min="40" max="40" width="3.7109375" customWidth="1"/>
    <col min="44" max="44" width="3.7109375" customWidth="1"/>
  </cols>
  <sheetData>
    <row r="2" spans="1:56" ht="18" x14ac:dyDescent="0.25">
      <c r="B2" s="15" t="s">
        <v>41</v>
      </c>
    </row>
    <row r="7" spans="1:56" ht="18" x14ac:dyDescent="0.25">
      <c r="B7" s="13" t="s">
        <v>50</v>
      </c>
      <c r="X7" s="13" t="s">
        <v>73</v>
      </c>
      <c r="AU7" s="397" t="s">
        <v>200</v>
      </c>
      <c r="AV7" s="180"/>
      <c r="AW7" s="180"/>
      <c r="AX7" s="180"/>
      <c r="AY7" s="180"/>
      <c r="AZ7" s="180"/>
      <c r="BA7" s="180"/>
      <c r="BB7" s="180"/>
      <c r="BC7" s="180"/>
      <c r="BD7" s="180"/>
    </row>
    <row r="8" spans="1:56" ht="15.75" thickBot="1" x14ac:dyDescent="0.3">
      <c r="A8" s="1"/>
      <c r="B8" s="1"/>
      <c r="C8" s="22"/>
      <c r="D8" s="1"/>
      <c r="E8" s="1"/>
      <c r="F8" s="1"/>
      <c r="G8" s="1"/>
      <c r="H8" s="1"/>
      <c r="I8" s="1"/>
      <c r="J8" s="1"/>
      <c r="K8" s="1"/>
      <c r="L8" s="1"/>
      <c r="M8" s="1"/>
      <c r="N8" s="1"/>
      <c r="O8" s="1"/>
      <c r="P8" s="1"/>
      <c r="Q8" s="1"/>
      <c r="R8" s="1"/>
      <c r="S8" s="1"/>
      <c r="T8" s="1"/>
      <c r="U8" s="1"/>
      <c r="X8" s="1"/>
      <c r="Y8" s="1"/>
      <c r="Z8" s="22"/>
      <c r="AA8" s="1"/>
      <c r="AB8" s="1"/>
      <c r="AC8" s="1"/>
      <c r="AD8" s="1"/>
      <c r="AE8" s="1"/>
      <c r="AF8" s="1"/>
      <c r="AG8" s="1"/>
      <c r="AH8" s="1"/>
      <c r="AI8" s="1"/>
      <c r="AJ8" s="1"/>
      <c r="AK8" s="1"/>
      <c r="AL8" s="1"/>
      <c r="AM8" s="1"/>
      <c r="AN8" s="1"/>
      <c r="AO8" s="1"/>
      <c r="AP8" s="1"/>
      <c r="AQ8" s="1"/>
      <c r="AR8" s="1"/>
    </row>
    <row r="9" spans="1:56" x14ac:dyDescent="0.25">
      <c r="A9" s="1"/>
      <c r="B9" s="420" t="s">
        <v>47</v>
      </c>
      <c r="C9" s="441"/>
      <c r="D9" s="25"/>
      <c r="E9" s="442" t="s">
        <v>48</v>
      </c>
      <c r="F9" s="443"/>
      <c r="H9" s="420" t="s">
        <v>52</v>
      </c>
      <c r="I9" s="440"/>
      <c r="J9" s="441"/>
      <c r="L9" s="442" t="s">
        <v>61</v>
      </c>
      <c r="M9" s="443"/>
      <c r="O9" s="420" t="s">
        <v>62</v>
      </c>
      <c r="P9" s="441"/>
      <c r="Q9" s="1"/>
      <c r="R9" s="43" t="s">
        <v>55</v>
      </c>
      <c r="S9" s="41"/>
      <c r="T9" s="35"/>
      <c r="U9" s="1"/>
      <c r="X9" s="1"/>
      <c r="Y9" s="420" t="s">
        <v>47</v>
      </c>
      <c r="Z9" s="441"/>
      <c r="AA9" s="25"/>
      <c r="AB9" s="442" t="s">
        <v>48</v>
      </c>
      <c r="AC9" s="443"/>
      <c r="AE9" s="420" t="s">
        <v>52</v>
      </c>
      <c r="AF9" s="440"/>
      <c r="AG9" s="441"/>
      <c r="AI9" s="442" t="s">
        <v>61</v>
      </c>
      <c r="AJ9" s="443"/>
      <c r="AL9" s="420" t="s">
        <v>62</v>
      </c>
      <c r="AM9" s="441"/>
      <c r="AN9" s="1"/>
      <c r="AO9" s="43" t="s">
        <v>55</v>
      </c>
      <c r="AP9" s="41"/>
      <c r="AQ9" s="35"/>
      <c r="AR9" s="1"/>
    </row>
    <row r="10" spans="1:56" ht="15" customHeight="1" x14ac:dyDescent="0.25">
      <c r="A10" s="1"/>
      <c r="B10" s="425" t="s">
        <v>407</v>
      </c>
      <c r="C10" s="424"/>
      <c r="D10" s="25"/>
      <c r="E10" s="398" t="s">
        <v>414</v>
      </c>
      <c r="F10" s="399"/>
      <c r="H10" s="425" t="s">
        <v>53</v>
      </c>
      <c r="I10" s="455"/>
      <c r="J10" s="392"/>
      <c r="L10" s="398" t="s">
        <v>417</v>
      </c>
      <c r="M10" s="399"/>
      <c r="O10" s="425" t="s">
        <v>420</v>
      </c>
      <c r="P10" s="424"/>
      <c r="Q10" s="1"/>
      <c r="R10" s="44" t="s">
        <v>56</v>
      </c>
      <c r="S10" s="25"/>
      <c r="T10" s="36"/>
      <c r="U10" s="1"/>
      <c r="X10" s="1"/>
      <c r="Y10" s="410" t="s">
        <v>81</v>
      </c>
      <c r="Z10" s="414"/>
      <c r="AA10" s="25"/>
      <c r="AB10" s="410" t="s">
        <v>85</v>
      </c>
      <c r="AC10" s="412"/>
      <c r="AE10" s="410" t="s">
        <v>93</v>
      </c>
      <c r="AF10" s="430"/>
      <c r="AG10" s="416"/>
      <c r="AI10" s="410" t="s">
        <v>71</v>
      </c>
      <c r="AJ10" s="412"/>
      <c r="AL10" s="410" t="s">
        <v>67</v>
      </c>
      <c r="AM10" s="414"/>
      <c r="AN10" s="1"/>
      <c r="AO10" s="174" t="s">
        <v>56</v>
      </c>
      <c r="AP10" s="25"/>
      <c r="AQ10" s="36"/>
      <c r="AR10" s="1"/>
    </row>
    <row r="11" spans="1:56" x14ac:dyDescent="0.25">
      <c r="A11" s="1"/>
      <c r="B11" s="425"/>
      <c r="C11" s="424"/>
      <c r="E11" s="400"/>
      <c r="F11" s="399"/>
      <c r="H11" s="393"/>
      <c r="I11" s="207"/>
      <c r="J11" s="392"/>
      <c r="L11" s="400"/>
      <c r="M11" s="399"/>
      <c r="O11" s="425"/>
      <c r="P11" s="424"/>
      <c r="Q11" s="1"/>
      <c r="R11" s="44"/>
      <c r="S11" s="50"/>
      <c r="T11" s="51"/>
      <c r="U11" s="1"/>
      <c r="X11" s="1"/>
      <c r="Y11" s="410"/>
      <c r="Z11" s="414"/>
      <c r="AB11" s="413"/>
      <c r="AC11" s="412"/>
      <c r="AE11" s="415"/>
      <c r="AF11" s="444"/>
      <c r="AG11" s="416"/>
      <c r="AI11" s="413"/>
      <c r="AJ11" s="412"/>
      <c r="AL11" s="410"/>
      <c r="AM11" s="414"/>
      <c r="AN11" s="1"/>
      <c r="AO11" s="410" t="s">
        <v>66</v>
      </c>
      <c r="AP11" s="411"/>
      <c r="AQ11" s="412"/>
      <c r="AR11" s="1"/>
    </row>
    <row r="12" spans="1:56" x14ac:dyDescent="0.25">
      <c r="A12" s="1"/>
      <c r="B12" s="453" t="s">
        <v>408</v>
      </c>
      <c r="C12" s="454"/>
      <c r="E12" s="400"/>
      <c r="F12" s="399"/>
      <c r="H12" s="393"/>
      <c r="I12" s="207"/>
      <c r="J12" s="392"/>
      <c r="L12" s="398" t="s">
        <v>418</v>
      </c>
      <c r="M12" s="399"/>
      <c r="O12" s="393"/>
      <c r="P12" s="392"/>
      <c r="Q12" s="1"/>
      <c r="R12" s="44"/>
      <c r="S12" s="50"/>
      <c r="T12" s="51"/>
      <c r="U12" s="1"/>
      <c r="X12" s="1"/>
      <c r="Y12" s="415"/>
      <c r="Z12" s="416"/>
      <c r="AB12" s="413"/>
      <c r="AC12" s="412"/>
      <c r="AE12" s="415"/>
      <c r="AF12" s="444"/>
      <c r="AG12" s="416"/>
      <c r="AI12" s="413"/>
      <c r="AJ12" s="412"/>
      <c r="AL12" s="415"/>
      <c r="AM12" s="416"/>
      <c r="AN12" s="1"/>
      <c r="AO12" s="413"/>
      <c r="AP12" s="411"/>
      <c r="AQ12" s="412"/>
      <c r="AR12" s="1"/>
    </row>
    <row r="13" spans="1:56" ht="15" customHeight="1" x14ac:dyDescent="0.25">
      <c r="A13" s="1"/>
      <c r="B13" s="453"/>
      <c r="C13" s="454"/>
      <c r="E13" s="460"/>
      <c r="F13" s="399"/>
      <c r="H13" s="393"/>
      <c r="I13" s="207"/>
      <c r="J13" s="392"/>
      <c r="L13" s="400"/>
      <c r="M13" s="399"/>
      <c r="O13" s="393"/>
      <c r="P13" s="392"/>
      <c r="Q13" s="1"/>
      <c r="R13" s="44"/>
      <c r="S13" s="50"/>
      <c r="T13" s="51"/>
      <c r="U13" s="1"/>
      <c r="X13" s="1"/>
      <c r="Y13" s="415"/>
      <c r="Z13" s="416"/>
      <c r="AB13" s="400"/>
      <c r="AC13" s="399"/>
      <c r="AE13" s="415"/>
      <c r="AF13" s="444"/>
      <c r="AG13" s="416"/>
      <c r="AI13" s="410" t="s">
        <v>80</v>
      </c>
      <c r="AJ13" s="424"/>
      <c r="AL13" s="415"/>
      <c r="AM13" s="416"/>
      <c r="AN13" s="1"/>
      <c r="AO13" s="44"/>
      <c r="AP13" s="50"/>
      <c r="AQ13" s="51"/>
      <c r="AR13" s="1"/>
    </row>
    <row r="14" spans="1:56" x14ac:dyDescent="0.25">
      <c r="A14" s="1"/>
      <c r="B14" s="453" t="s">
        <v>409</v>
      </c>
      <c r="C14" s="461"/>
      <c r="E14" s="400"/>
      <c r="F14" s="399"/>
      <c r="H14" s="425" t="s">
        <v>76</v>
      </c>
      <c r="I14" s="455"/>
      <c r="J14" s="424"/>
      <c r="L14" s="400"/>
      <c r="M14" s="399"/>
      <c r="O14" s="425" t="s">
        <v>419</v>
      </c>
      <c r="P14" s="463"/>
      <c r="Q14" s="1"/>
      <c r="R14" s="44"/>
      <c r="S14" s="50"/>
      <c r="T14" s="51"/>
      <c r="U14" s="1"/>
      <c r="X14" s="1"/>
      <c r="Y14" s="410" t="s">
        <v>82</v>
      </c>
      <c r="Z14" s="428"/>
      <c r="AB14" s="400"/>
      <c r="AC14" s="399"/>
      <c r="AE14" s="410" t="s">
        <v>77</v>
      </c>
      <c r="AF14" s="430"/>
      <c r="AG14" s="414"/>
      <c r="AI14" s="425"/>
      <c r="AJ14" s="424"/>
      <c r="AL14" s="431" t="s">
        <v>92</v>
      </c>
      <c r="AM14" s="432"/>
      <c r="AN14" s="1"/>
      <c r="AO14" s="44"/>
      <c r="AP14" s="50"/>
      <c r="AQ14" s="51"/>
      <c r="AR14" s="1"/>
    </row>
    <row r="15" spans="1:56" ht="15.75" customHeight="1" thickBot="1" x14ac:dyDescent="0.3">
      <c r="A15" s="1"/>
      <c r="B15" s="462"/>
      <c r="C15" s="461"/>
      <c r="E15" s="405"/>
      <c r="F15" s="406"/>
      <c r="H15" s="425"/>
      <c r="I15" s="455"/>
      <c r="J15" s="424"/>
      <c r="L15" s="405"/>
      <c r="M15" s="406"/>
      <c r="O15" s="464"/>
      <c r="P15" s="463"/>
      <c r="Q15" s="1"/>
      <c r="R15" s="44"/>
      <c r="S15" s="50"/>
      <c r="T15" s="51"/>
      <c r="U15" s="1"/>
      <c r="X15" s="1"/>
      <c r="Y15" s="429"/>
      <c r="Z15" s="428"/>
      <c r="AB15" s="405"/>
      <c r="AC15" s="406"/>
      <c r="AE15" s="410"/>
      <c r="AF15" s="430"/>
      <c r="AG15" s="414"/>
      <c r="AI15" s="426"/>
      <c r="AJ15" s="427"/>
      <c r="AL15" s="433"/>
      <c r="AM15" s="432"/>
      <c r="AN15" s="1"/>
      <c r="AO15" s="44"/>
      <c r="AP15" s="50"/>
      <c r="AQ15" s="51"/>
      <c r="AR15" s="1"/>
    </row>
    <row r="16" spans="1:56" ht="7.5" customHeight="1" thickBot="1" x14ac:dyDescent="0.3">
      <c r="A16" s="1"/>
      <c r="B16" s="462"/>
      <c r="C16" s="461"/>
      <c r="H16" s="425"/>
      <c r="I16" s="455"/>
      <c r="J16" s="424"/>
      <c r="O16" s="464"/>
      <c r="P16" s="463"/>
      <c r="Q16" s="1"/>
      <c r="R16" s="47"/>
      <c r="S16" s="24"/>
      <c r="T16" s="48"/>
      <c r="U16" s="1"/>
      <c r="X16" s="1"/>
      <c r="Y16" s="429"/>
      <c r="Z16" s="428"/>
      <c r="AE16" s="410"/>
      <c r="AF16" s="430"/>
      <c r="AG16" s="414"/>
      <c r="AL16" s="433"/>
      <c r="AM16" s="432"/>
      <c r="AN16" s="1"/>
      <c r="AO16" s="47"/>
      <c r="AP16" s="24"/>
      <c r="AQ16" s="48"/>
      <c r="AR16" s="1"/>
    </row>
    <row r="17" spans="1:44" x14ac:dyDescent="0.25">
      <c r="A17" s="1"/>
      <c r="B17" s="462"/>
      <c r="C17" s="461"/>
      <c r="E17" s="39" t="s">
        <v>51</v>
      </c>
      <c r="F17" s="40"/>
      <c r="H17" s="425"/>
      <c r="I17" s="455"/>
      <c r="J17" s="424"/>
      <c r="L17" s="39" t="s">
        <v>60</v>
      </c>
      <c r="M17" s="40"/>
      <c r="O17" s="464"/>
      <c r="P17" s="463"/>
      <c r="Q17" s="1"/>
      <c r="R17" s="44" t="s">
        <v>57</v>
      </c>
      <c r="S17" s="25"/>
      <c r="T17" s="36"/>
      <c r="U17" s="1"/>
      <c r="X17" s="1"/>
      <c r="Y17" s="429"/>
      <c r="Z17" s="428"/>
      <c r="AB17" s="39" t="s">
        <v>51</v>
      </c>
      <c r="AC17" s="40"/>
      <c r="AE17" s="410"/>
      <c r="AF17" s="430"/>
      <c r="AG17" s="414"/>
      <c r="AI17" s="39" t="s">
        <v>60</v>
      </c>
      <c r="AJ17" s="40"/>
      <c r="AL17" s="433"/>
      <c r="AM17" s="432"/>
      <c r="AN17" s="1"/>
      <c r="AO17" s="44" t="s">
        <v>57</v>
      </c>
      <c r="AP17" s="25"/>
      <c r="AQ17" s="36"/>
      <c r="AR17" s="1"/>
    </row>
    <row r="18" spans="1:44" ht="15" customHeight="1" x14ac:dyDescent="0.25">
      <c r="A18" s="1"/>
      <c r="B18" s="425" t="s">
        <v>410</v>
      </c>
      <c r="C18" s="450"/>
      <c r="E18" s="398" t="s">
        <v>415</v>
      </c>
      <c r="F18" s="399"/>
      <c r="H18" s="425" t="s">
        <v>75</v>
      </c>
      <c r="I18" s="455"/>
      <c r="J18" s="450"/>
      <c r="L18" s="398" t="s">
        <v>423</v>
      </c>
      <c r="M18" s="399"/>
      <c r="O18" s="425"/>
      <c r="P18" s="450"/>
      <c r="Q18" s="1"/>
      <c r="R18" s="44"/>
      <c r="S18" s="50"/>
      <c r="T18" s="51"/>
      <c r="U18" s="1"/>
      <c r="X18" s="1"/>
      <c r="Y18" s="410" t="s">
        <v>83</v>
      </c>
      <c r="Z18" s="392"/>
      <c r="AB18" s="410" t="s">
        <v>86</v>
      </c>
      <c r="AC18" s="414"/>
      <c r="AE18" s="410" t="s">
        <v>74</v>
      </c>
      <c r="AF18" s="430"/>
      <c r="AG18" s="396"/>
      <c r="AI18" s="410" t="s">
        <v>79</v>
      </c>
      <c r="AJ18" s="414"/>
      <c r="AL18" s="410" t="s">
        <v>63</v>
      </c>
      <c r="AM18" s="396"/>
      <c r="AN18" s="1"/>
      <c r="AO18" s="410" t="s">
        <v>69</v>
      </c>
      <c r="AP18" s="411"/>
      <c r="AQ18" s="412"/>
      <c r="AR18" s="1"/>
    </row>
    <row r="19" spans="1:44" x14ac:dyDescent="0.25">
      <c r="A19" s="1"/>
      <c r="B19" s="391"/>
      <c r="C19" s="450"/>
      <c r="E19" s="400"/>
      <c r="F19" s="399"/>
      <c r="H19" s="391"/>
      <c r="I19" s="456"/>
      <c r="J19" s="450"/>
      <c r="L19" s="400"/>
      <c r="M19" s="399"/>
      <c r="O19" s="391"/>
      <c r="P19" s="450"/>
      <c r="Q19" s="1"/>
      <c r="R19" s="44"/>
      <c r="S19" s="50"/>
      <c r="T19" s="51"/>
      <c r="U19" s="1"/>
      <c r="X19" s="1"/>
      <c r="Y19" s="393"/>
      <c r="Z19" s="392"/>
      <c r="AB19" s="410"/>
      <c r="AC19" s="414"/>
      <c r="AE19" s="394"/>
      <c r="AF19" s="436"/>
      <c r="AG19" s="396"/>
      <c r="AI19" s="410"/>
      <c r="AJ19" s="414"/>
      <c r="AL19" s="394"/>
      <c r="AM19" s="396"/>
      <c r="AN19" s="1"/>
      <c r="AO19" s="413"/>
      <c r="AP19" s="411"/>
      <c r="AQ19" s="412"/>
      <c r="AR19" s="1"/>
    </row>
    <row r="20" spans="1:44" x14ac:dyDescent="0.25">
      <c r="A20" s="1"/>
      <c r="B20" s="391"/>
      <c r="C20" s="450"/>
      <c r="E20" s="400"/>
      <c r="F20" s="399"/>
      <c r="H20" s="391"/>
      <c r="I20" s="456"/>
      <c r="J20" s="450"/>
      <c r="L20" s="400"/>
      <c r="M20" s="399"/>
      <c r="O20" s="391"/>
      <c r="P20" s="450"/>
      <c r="Q20" s="1"/>
      <c r="R20" s="44"/>
      <c r="S20" s="50"/>
      <c r="T20" s="51"/>
      <c r="U20" s="1"/>
      <c r="X20" s="1"/>
      <c r="Y20" s="393"/>
      <c r="Z20" s="392"/>
      <c r="AB20" s="393"/>
      <c r="AC20" s="392"/>
      <c r="AE20" s="394"/>
      <c r="AF20" s="436"/>
      <c r="AG20" s="396"/>
      <c r="AI20" s="393"/>
      <c r="AJ20" s="392"/>
      <c r="AL20" s="394"/>
      <c r="AM20" s="396"/>
      <c r="AN20" s="1"/>
      <c r="AO20" s="413"/>
      <c r="AP20" s="411"/>
      <c r="AQ20" s="412"/>
      <c r="AR20" s="1"/>
    </row>
    <row r="21" spans="1:44" x14ac:dyDescent="0.25">
      <c r="A21" s="1"/>
      <c r="B21" s="391"/>
      <c r="C21" s="450"/>
      <c r="E21" s="398" t="s">
        <v>416</v>
      </c>
      <c r="F21" s="401"/>
      <c r="H21" s="391"/>
      <c r="I21" s="456"/>
      <c r="J21" s="450"/>
      <c r="L21" s="398" t="s">
        <v>84</v>
      </c>
      <c r="M21" s="407"/>
      <c r="O21" s="391"/>
      <c r="P21" s="450"/>
      <c r="Q21" s="1"/>
      <c r="R21" s="44"/>
      <c r="S21" s="50"/>
      <c r="T21" s="51"/>
      <c r="U21" s="1"/>
      <c r="X21" s="1"/>
      <c r="Y21" s="393"/>
      <c r="Z21" s="392"/>
      <c r="AB21" s="393"/>
      <c r="AC21" s="392"/>
      <c r="AE21" s="394"/>
      <c r="AF21" s="436"/>
      <c r="AG21" s="396"/>
      <c r="AI21" s="393"/>
      <c r="AJ21" s="392"/>
      <c r="AL21" s="394"/>
      <c r="AM21" s="396"/>
      <c r="AN21" s="1"/>
      <c r="AO21" s="413"/>
      <c r="AP21" s="411"/>
      <c r="AQ21" s="412"/>
      <c r="AR21" s="1"/>
    </row>
    <row r="22" spans="1:44" ht="15" customHeight="1" x14ac:dyDescent="0.25">
      <c r="A22" s="1"/>
      <c r="B22" s="391"/>
      <c r="C22" s="450"/>
      <c r="E22" s="402"/>
      <c r="F22" s="401"/>
      <c r="H22" s="391"/>
      <c r="I22" s="456"/>
      <c r="J22" s="450"/>
      <c r="L22" s="398"/>
      <c r="M22" s="407"/>
      <c r="O22" s="391"/>
      <c r="P22" s="450"/>
      <c r="Q22" s="1"/>
      <c r="R22" s="44"/>
      <c r="S22" s="50"/>
      <c r="T22" s="51"/>
      <c r="U22" s="1"/>
      <c r="X22" s="1"/>
      <c r="Y22" s="393"/>
      <c r="Z22" s="392"/>
      <c r="AB22" s="410" t="s">
        <v>72</v>
      </c>
      <c r="AC22" s="414"/>
      <c r="AE22" s="394"/>
      <c r="AF22" s="436"/>
      <c r="AG22" s="396"/>
      <c r="AI22" s="410" t="s">
        <v>78</v>
      </c>
      <c r="AJ22" s="414"/>
      <c r="AL22" s="394"/>
      <c r="AM22" s="396"/>
      <c r="AN22" s="1"/>
      <c r="AO22" s="413"/>
      <c r="AP22" s="411"/>
      <c r="AQ22" s="412"/>
      <c r="AR22" s="1"/>
    </row>
    <row r="23" spans="1:44" ht="15.75" thickBot="1" x14ac:dyDescent="0.3">
      <c r="A23" s="1"/>
      <c r="B23" s="451"/>
      <c r="C23" s="452"/>
      <c r="E23" s="403"/>
      <c r="F23" s="404"/>
      <c r="H23" s="451"/>
      <c r="I23" s="457"/>
      <c r="J23" s="452"/>
      <c r="L23" s="408"/>
      <c r="M23" s="409"/>
      <c r="O23" s="451"/>
      <c r="P23" s="452"/>
      <c r="Q23" s="1"/>
      <c r="R23" s="44"/>
      <c r="S23" s="50"/>
      <c r="T23" s="51"/>
      <c r="U23" s="1"/>
      <c r="X23" s="1"/>
      <c r="Y23" s="434"/>
      <c r="Z23" s="435"/>
      <c r="AB23" s="418"/>
      <c r="AC23" s="419"/>
      <c r="AE23" s="437"/>
      <c r="AF23" s="438"/>
      <c r="AG23" s="439"/>
      <c r="AI23" s="418"/>
      <c r="AJ23" s="419"/>
      <c r="AL23" s="437"/>
      <c r="AM23" s="439"/>
      <c r="AN23" s="1"/>
      <c r="AO23" s="44"/>
      <c r="AP23" s="50"/>
      <c r="AQ23" s="51"/>
      <c r="AR23" s="1"/>
    </row>
    <row r="24" spans="1:44" ht="7.5" customHeight="1" thickBot="1" x14ac:dyDescent="0.3">
      <c r="A24" s="1"/>
      <c r="B24" s="20"/>
      <c r="C24" s="20"/>
      <c r="D24" s="20"/>
      <c r="E24" s="20"/>
      <c r="F24" s="20"/>
      <c r="G24" s="20"/>
      <c r="H24" s="20"/>
      <c r="I24" s="20"/>
      <c r="J24" s="20"/>
      <c r="K24" s="20"/>
      <c r="L24" s="20"/>
      <c r="M24" s="20"/>
      <c r="N24" s="20"/>
      <c r="O24" s="20"/>
      <c r="Q24" s="1"/>
      <c r="R24" s="47"/>
      <c r="S24" s="24"/>
      <c r="T24" s="48"/>
      <c r="U24" s="1"/>
      <c r="X24" s="1"/>
      <c r="Y24" s="20"/>
      <c r="Z24" s="20"/>
      <c r="AA24" s="20"/>
      <c r="AB24" s="20"/>
      <c r="AC24" s="20"/>
      <c r="AD24" s="20"/>
      <c r="AE24" s="20"/>
      <c r="AF24" s="20"/>
      <c r="AG24" s="20"/>
      <c r="AH24" s="20"/>
      <c r="AI24" s="20"/>
      <c r="AJ24" s="20"/>
      <c r="AK24" s="20"/>
      <c r="AL24" s="20"/>
      <c r="AN24" s="1"/>
      <c r="AO24" s="47"/>
      <c r="AP24" s="24"/>
      <c r="AQ24" s="48"/>
      <c r="AR24" s="1"/>
    </row>
    <row r="25" spans="1:44" x14ac:dyDescent="0.25">
      <c r="A25" s="1"/>
      <c r="B25" s="420" t="s">
        <v>49</v>
      </c>
      <c r="C25" s="421"/>
      <c r="D25" s="422"/>
      <c r="E25" s="422"/>
      <c r="F25" s="422"/>
      <c r="G25" s="422"/>
      <c r="H25" s="423"/>
      <c r="I25" s="46"/>
      <c r="J25" s="420" t="s">
        <v>59</v>
      </c>
      <c r="K25" s="421"/>
      <c r="L25" s="422"/>
      <c r="M25" s="422"/>
      <c r="N25" s="422"/>
      <c r="O25" s="422"/>
      <c r="P25" s="423"/>
      <c r="Q25" s="1"/>
      <c r="R25" s="44" t="s">
        <v>58</v>
      </c>
      <c r="S25" s="25"/>
      <c r="T25" s="36"/>
      <c r="U25" s="1"/>
      <c r="X25" s="1"/>
      <c r="Y25" s="420" t="s">
        <v>49</v>
      </c>
      <c r="Z25" s="421"/>
      <c r="AA25" s="422"/>
      <c r="AB25" s="422"/>
      <c r="AC25" s="422"/>
      <c r="AD25" s="422"/>
      <c r="AE25" s="423"/>
      <c r="AF25" s="46"/>
      <c r="AG25" s="420" t="s">
        <v>59</v>
      </c>
      <c r="AH25" s="421"/>
      <c r="AI25" s="422"/>
      <c r="AJ25" s="422"/>
      <c r="AK25" s="422"/>
      <c r="AL25" s="422"/>
      <c r="AM25" s="423"/>
      <c r="AN25" s="1"/>
      <c r="AO25" s="44" t="s">
        <v>58</v>
      </c>
      <c r="AP25" s="25"/>
      <c r="AQ25" s="36"/>
      <c r="AR25" s="1"/>
    </row>
    <row r="26" spans="1:44" x14ac:dyDescent="0.25">
      <c r="A26" s="1"/>
      <c r="B26" s="447" t="s">
        <v>411</v>
      </c>
      <c r="C26" s="465"/>
      <c r="D26" s="465"/>
      <c r="E26" s="465"/>
      <c r="F26" s="465"/>
      <c r="G26" s="465"/>
      <c r="H26" s="449"/>
      <c r="I26" s="45"/>
      <c r="J26" s="447" t="s">
        <v>421</v>
      </c>
      <c r="K26" s="465"/>
      <c r="L26" s="465"/>
      <c r="M26" s="465"/>
      <c r="N26" s="465"/>
      <c r="O26" s="465"/>
      <c r="P26" s="449"/>
      <c r="Q26" s="1"/>
      <c r="R26" s="44"/>
      <c r="S26" s="50"/>
      <c r="T26" s="51"/>
      <c r="U26" s="1"/>
      <c r="X26" s="1"/>
      <c r="Y26" s="394" t="s">
        <v>89</v>
      </c>
      <c r="Z26" s="395"/>
      <c r="AA26" s="395"/>
      <c r="AB26" s="395"/>
      <c r="AC26" s="395"/>
      <c r="AD26" s="395"/>
      <c r="AE26" s="396"/>
      <c r="AF26" s="45"/>
      <c r="AG26" s="394" t="s">
        <v>70</v>
      </c>
      <c r="AH26" s="395"/>
      <c r="AI26" s="395"/>
      <c r="AJ26" s="395"/>
      <c r="AK26" s="395"/>
      <c r="AL26" s="395"/>
      <c r="AM26" s="396"/>
      <c r="AN26" s="1"/>
      <c r="AO26" s="410" t="s">
        <v>68</v>
      </c>
      <c r="AP26" s="411"/>
      <c r="AQ26" s="412"/>
      <c r="AR26" s="1"/>
    </row>
    <row r="27" spans="1:44" x14ac:dyDescent="0.25">
      <c r="A27" s="1"/>
      <c r="B27" s="391" t="s">
        <v>412</v>
      </c>
      <c r="C27" s="182"/>
      <c r="D27" s="182"/>
      <c r="E27" s="182"/>
      <c r="F27" s="182"/>
      <c r="G27" s="182"/>
      <c r="H27" s="392"/>
      <c r="I27" s="25"/>
      <c r="J27" s="391" t="s">
        <v>422</v>
      </c>
      <c r="K27" s="182"/>
      <c r="L27" s="182"/>
      <c r="M27" s="182"/>
      <c r="N27" s="182"/>
      <c r="O27" s="182"/>
      <c r="P27" s="392"/>
      <c r="Q27" s="1"/>
      <c r="R27" s="44"/>
      <c r="S27" s="50"/>
      <c r="T27" s="51"/>
      <c r="U27" s="1"/>
      <c r="X27" s="1"/>
      <c r="Y27" s="393"/>
      <c r="Z27" s="182"/>
      <c r="AA27" s="182"/>
      <c r="AB27" s="182"/>
      <c r="AC27" s="182"/>
      <c r="AD27" s="182"/>
      <c r="AE27" s="392"/>
      <c r="AF27" s="25"/>
      <c r="AG27" s="393"/>
      <c r="AH27" s="182"/>
      <c r="AI27" s="182"/>
      <c r="AJ27" s="182"/>
      <c r="AK27" s="182"/>
      <c r="AL27" s="182"/>
      <c r="AM27" s="392"/>
      <c r="AN27" s="1"/>
      <c r="AO27" s="413"/>
      <c r="AP27" s="411"/>
      <c r="AQ27" s="412"/>
      <c r="AR27" s="1"/>
    </row>
    <row r="28" spans="1:44" x14ac:dyDescent="0.25">
      <c r="A28" s="1"/>
      <c r="B28" s="393"/>
      <c r="C28" s="182"/>
      <c r="D28" s="182"/>
      <c r="E28" s="182"/>
      <c r="F28" s="182"/>
      <c r="G28" s="182"/>
      <c r="H28" s="392"/>
      <c r="I28" s="25"/>
      <c r="J28" s="393"/>
      <c r="K28" s="182"/>
      <c r="L28" s="182"/>
      <c r="M28" s="182"/>
      <c r="N28" s="182"/>
      <c r="O28" s="182"/>
      <c r="P28" s="392"/>
      <c r="Q28" s="1"/>
      <c r="R28" s="44"/>
      <c r="S28" s="50"/>
      <c r="T28" s="51"/>
      <c r="U28" s="1"/>
      <c r="X28" s="1"/>
      <c r="Y28" s="55" t="s">
        <v>90</v>
      </c>
      <c r="Z28" s="56"/>
      <c r="AA28" s="56"/>
      <c r="AB28" s="56"/>
      <c r="AC28" s="56"/>
      <c r="AD28" s="56"/>
      <c r="AE28" s="57"/>
      <c r="AF28" s="25"/>
      <c r="AG28" s="55" t="s">
        <v>87</v>
      </c>
      <c r="AH28" s="56"/>
      <c r="AI28" s="56"/>
      <c r="AJ28" s="56"/>
      <c r="AK28" s="56"/>
      <c r="AL28" s="56"/>
      <c r="AM28" s="57"/>
      <c r="AN28" s="1"/>
      <c r="AO28" s="413"/>
      <c r="AP28" s="411"/>
      <c r="AQ28" s="412"/>
      <c r="AR28" s="1"/>
    </row>
    <row r="29" spans="1:44" x14ac:dyDescent="0.25">
      <c r="A29" s="1"/>
      <c r="B29" s="49" t="s">
        <v>413</v>
      </c>
      <c r="C29" s="25"/>
      <c r="D29" s="25"/>
      <c r="E29" s="25"/>
      <c r="F29" s="25"/>
      <c r="G29" s="25"/>
      <c r="H29" s="36"/>
      <c r="I29" s="25"/>
      <c r="J29" s="44" t="s">
        <v>94</v>
      </c>
      <c r="K29" s="25"/>
      <c r="L29" s="25"/>
      <c r="M29" s="25"/>
      <c r="N29" s="25"/>
      <c r="O29" s="25"/>
      <c r="P29" s="36"/>
      <c r="Q29" s="1"/>
      <c r="R29" s="44"/>
      <c r="S29" s="50"/>
      <c r="T29" s="51"/>
      <c r="U29" s="1"/>
      <c r="X29" s="1"/>
      <c r="Y29" s="55" t="s">
        <v>91</v>
      </c>
      <c r="Z29" s="56"/>
      <c r="AA29" s="56"/>
      <c r="AB29" s="56"/>
      <c r="AC29" s="56"/>
      <c r="AD29" s="56"/>
      <c r="AE29" s="57"/>
      <c r="AF29" s="25"/>
      <c r="AG29" s="55" t="s">
        <v>88</v>
      </c>
      <c r="AH29" s="56"/>
      <c r="AI29" s="56"/>
      <c r="AJ29" s="56"/>
      <c r="AK29" s="56"/>
      <c r="AL29" s="56"/>
      <c r="AM29" s="57"/>
      <c r="AN29" s="1"/>
      <c r="AO29" s="415"/>
      <c r="AP29" s="417"/>
      <c r="AQ29" s="416"/>
      <c r="AR29" s="1"/>
    </row>
    <row r="30" spans="1:44" ht="15.75" thickBot="1" x14ac:dyDescent="0.3">
      <c r="A30" s="1"/>
      <c r="B30" s="37"/>
      <c r="C30" s="42"/>
      <c r="D30" s="42"/>
      <c r="E30" s="42"/>
      <c r="F30" s="42"/>
      <c r="G30" s="42"/>
      <c r="H30" s="38"/>
      <c r="I30" s="42"/>
      <c r="J30" s="37"/>
      <c r="K30" s="42"/>
      <c r="L30" s="42"/>
      <c r="M30" s="42"/>
      <c r="N30" s="42"/>
      <c r="O30" s="42"/>
      <c r="P30" s="38"/>
      <c r="Q30" s="1"/>
      <c r="R30" s="52"/>
      <c r="S30" s="53"/>
      <c r="T30" s="54"/>
      <c r="U30" s="1"/>
      <c r="X30" s="1"/>
      <c r="Y30" s="58"/>
      <c r="Z30" s="59"/>
      <c r="AA30" s="59"/>
      <c r="AB30" s="59"/>
      <c r="AC30" s="59"/>
      <c r="AD30" s="59"/>
      <c r="AE30" s="60"/>
      <c r="AF30" s="42"/>
      <c r="AG30" s="58"/>
      <c r="AH30" s="59"/>
      <c r="AI30" s="59"/>
      <c r="AJ30" s="59"/>
      <c r="AK30" s="59"/>
      <c r="AL30" s="59"/>
      <c r="AM30" s="60"/>
      <c r="AN30" s="1"/>
      <c r="AO30" s="52"/>
      <c r="AP30" s="53"/>
      <c r="AQ30" s="54"/>
      <c r="AR30" s="1"/>
    </row>
    <row r="31" spans="1:44" x14ac:dyDescent="0.25">
      <c r="A31" s="1"/>
      <c r="B31" s="1"/>
      <c r="C31" s="1"/>
      <c r="D31" s="1"/>
      <c r="E31" s="1"/>
      <c r="F31" s="1"/>
      <c r="G31" s="1"/>
      <c r="H31" s="1"/>
      <c r="I31" s="1"/>
      <c r="J31" s="1"/>
      <c r="K31" s="1"/>
      <c r="L31" s="1"/>
      <c r="M31" s="1"/>
      <c r="N31" s="1"/>
      <c r="O31" s="1"/>
      <c r="P31" s="1"/>
      <c r="Q31" s="1"/>
      <c r="R31" s="1"/>
      <c r="S31" s="1"/>
      <c r="T31" s="1"/>
      <c r="U31" s="1"/>
      <c r="X31" s="1"/>
      <c r="Y31" s="1"/>
      <c r="Z31" s="1"/>
      <c r="AA31" s="1"/>
      <c r="AB31" s="1"/>
      <c r="AC31" s="1"/>
      <c r="AD31" s="1"/>
      <c r="AE31" s="1"/>
      <c r="AF31" s="1"/>
      <c r="AG31" s="1"/>
      <c r="AH31" s="1"/>
      <c r="AI31" s="1"/>
      <c r="AJ31" s="1"/>
      <c r="AK31" s="1"/>
      <c r="AL31" s="1"/>
      <c r="AM31" s="1"/>
      <c r="AN31" s="1"/>
      <c r="AO31" s="1"/>
      <c r="AP31" s="1"/>
      <c r="AQ31" s="1"/>
      <c r="AR31" s="1"/>
    </row>
    <row r="36" spans="1:48" ht="15.75" x14ac:dyDescent="0.25">
      <c r="B36" s="13" t="s">
        <v>65</v>
      </c>
    </row>
    <row r="37" spans="1:48" ht="15.75" thickBot="1" x14ac:dyDescent="0.3">
      <c r="A37" s="1"/>
      <c r="B37" s="1"/>
      <c r="C37" s="22"/>
      <c r="D37" s="1"/>
      <c r="E37" s="1"/>
      <c r="F37" s="1"/>
      <c r="G37" s="1"/>
      <c r="H37" s="1"/>
      <c r="I37" s="1"/>
      <c r="J37" s="1"/>
      <c r="K37" s="1"/>
      <c r="L37" s="1"/>
      <c r="M37" s="1"/>
      <c r="N37" s="1"/>
      <c r="O37" s="1"/>
      <c r="P37" s="1"/>
      <c r="Q37" s="1"/>
      <c r="R37" s="1"/>
      <c r="S37" s="1"/>
      <c r="T37" s="1"/>
      <c r="U37" s="1"/>
    </row>
    <row r="38" spans="1:48" x14ac:dyDescent="0.25">
      <c r="A38" s="1"/>
      <c r="B38" s="420" t="s">
        <v>47</v>
      </c>
      <c r="C38" s="441"/>
      <c r="D38" s="25"/>
      <c r="E38" s="442" t="s">
        <v>48</v>
      </c>
      <c r="F38" s="443"/>
      <c r="H38" s="420" t="s">
        <v>52</v>
      </c>
      <c r="I38" s="440"/>
      <c r="J38" s="441"/>
      <c r="L38" s="442" t="s">
        <v>61</v>
      </c>
      <c r="M38" s="443"/>
      <c r="O38" s="420" t="s">
        <v>62</v>
      </c>
      <c r="P38" s="441"/>
      <c r="Q38" s="1"/>
      <c r="R38" s="43" t="s">
        <v>55</v>
      </c>
      <c r="S38" s="41"/>
      <c r="T38" s="35"/>
      <c r="U38" s="1"/>
      <c r="AU38" s="61" t="s">
        <v>95</v>
      </c>
    </row>
    <row r="39" spans="1:48" x14ac:dyDescent="0.25">
      <c r="A39" s="1"/>
      <c r="B39" s="425" t="s">
        <v>63</v>
      </c>
      <c r="C39" s="424"/>
      <c r="D39" s="25"/>
      <c r="E39" s="398" t="s">
        <v>63</v>
      </c>
      <c r="F39" s="399"/>
      <c r="H39" s="425" t="s">
        <v>63</v>
      </c>
      <c r="I39" s="455"/>
      <c r="J39" s="392"/>
      <c r="L39" s="398" t="s">
        <v>63</v>
      </c>
      <c r="M39" s="399"/>
      <c r="O39" s="425" t="s">
        <v>63</v>
      </c>
      <c r="P39" s="424"/>
      <c r="Q39" s="1"/>
      <c r="R39" s="44" t="s">
        <v>56</v>
      </c>
      <c r="S39" s="25"/>
      <c r="T39" s="36"/>
      <c r="U39" s="1"/>
    </row>
    <row r="40" spans="1:48" x14ac:dyDescent="0.25">
      <c r="A40" s="1"/>
      <c r="B40" s="425"/>
      <c r="C40" s="424"/>
      <c r="E40" s="400"/>
      <c r="F40" s="399"/>
      <c r="H40" s="393"/>
      <c r="I40" s="207"/>
      <c r="J40" s="392"/>
      <c r="L40" s="400"/>
      <c r="M40" s="399"/>
      <c r="O40" s="425"/>
      <c r="P40" s="424"/>
      <c r="Q40" s="1"/>
      <c r="R40" s="44"/>
      <c r="S40" s="50"/>
      <c r="T40" s="51"/>
      <c r="U40" s="1"/>
      <c r="AU40" t="s">
        <v>157</v>
      </c>
      <c r="AV40" t="s">
        <v>216</v>
      </c>
    </row>
    <row r="41" spans="1:48" x14ac:dyDescent="0.25">
      <c r="A41" s="1"/>
      <c r="B41" s="453" t="s">
        <v>63</v>
      </c>
      <c r="C41" s="454"/>
      <c r="E41" s="400"/>
      <c r="F41" s="399"/>
      <c r="H41" s="393"/>
      <c r="I41" s="207"/>
      <c r="J41" s="392"/>
      <c r="L41" s="400"/>
      <c r="M41" s="399"/>
      <c r="O41" s="453" t="s">
        <v>63</v>
      </c>
      <c r="P41" s="454"/>
      <c r="Q41" s="1"/>
      <c r="R41" s="44"/>
      <c r="S41" s="50"/>
      <c r="T41" s="51"/>
      <c r="U41" s="1"/>
      <c r="AV41" t="s">
        <v>218</v>
      </c>
    </row>
    <row r="42" spans="1:48" x14ac:dyDescent="0.25">
      <c r="A42" s="1"/>
      <c r="B42" s="453"/>
      <c r="C42" s="454"/>
      <c r="E42" s="460"/>
      <c r="F42" s="399"/>
      <c r="H42" s="393"/>
      <c r="I42" s="207"/>
      <c r="J42" s="392"/>
      <c r="L42" s="410" t="s">
        <v>54</v>
      </c>
      <c r="M42" s="424"/>
      <c r="O42" s="453"/>
      <c r="P42" s="454"/>
      <c r="Q42" s="1"/>
      <c r="R42" s="44"/>
      <c r="S42" s="50"/>
      <c r="T42" s="51"/>
      <c r="U42" s="1"/>
    </row>
    <row r="43" spans="1:48" x14ac:dyDescent="0.25">
      <c r="A43" s="1"/>
      <c r="B43" s="453" t="s">
        <v>63</v>
      </c>
      <c r="C43" s="461"/>
      <c r="E43" s="400"/>
      <c r="F43" s="399"/>
      <c r="H43" s="425" t="s">
        <v>54</v>
      </c>
      <c r="I43" s="455"/>
      <c r="J43" s="424"/>
      <c r="L43" s="425"/>
      <c r="M43" s="424"/>
      <c r="O43" s="453" t="s">
        <v>63</v>
      </c>
      <c r="P43" s="461"/>
      <c r="Q43" s="1"/>
      <c r="R43" s="44"/>
      <c r="S43" s="50"/>
      <c r="T43" s="51"/>
      <c r="U43" s="1"/>
    </row>
    <row r="44" spans="1:48" ht="15.75" thickBot="1" x14ac:dyDescent="0.3">
      <c r="A44" s="1"/>
      <c r="B44" s="462"/>
      <c r="C44" s="461"/>
      <c r="E44" s="405"/>
      <c r="F44" s="406"/>
      <c r="H44" s="425"/>
      <c r="I44" s="455"/>
      <c r="J44" s="424"/>
      <c r="L44" s="426"/>
      <c r="M44" s="427"/>
      <c r="O44" s="462"/>
      <c r="P44" s="461"/>
      <c r="Q44" s="1"/>
      <c r="R44" s="44"/>
      <c r="S44" s="50"/>
      <c r="T44" s="51"/>
      <c r="U44" s="1"/>
    </row>
    <row r="45" spans="1:48" ht="7.5" customHeight="1" thickBot="1" x14ac:dyDescent="0.3">
      <c r="A45" s="1"/>
      <c r="B45" s="462"/>
      <c r="C45" s="461"/>
      <c r="H45" s="425"/>
      <c r="I45" s="455"/>
      <c r="J45" s="424"/>
      <c r="O45" s="462"/>
      <c r="P45" s="461"/>
      <c r="Q45" s="1"/>
      <c r="R45" s="47"/>
      <c r="S45" s="24"/>
      <c r="T45" s="48"/>
      <c r="U45" s="1"/>
    </row>
    <row r="46" spans="1:48" x14ac:dyDescent="0.25">
      <c r="A46" s="1"/>
      <c r="B46" s="462"/>
      <c r="C46" s="461"/>
      <c r="E46" s="39" t="s">
        <v>51</v>
      </c>
      <c r="F46" s="40"/>
      <c r="H46" s="425"/>
      <c r="I46" s="455"/>
      <c r="J46" s="424"/>
      <c r="L46" s="39" t="s">
        <v>60</v>
      </c>
      <c r="M46" s="40"/>
      <c r="O46" s="462"/>
      <c r="P46" s="461"/>
      <c r="Q46" s="1"/>
      <c r="R46" s="44" t="s">
        <v>57</v>
      </c>
      <c r="S46" s="25"/>
      <c r="T46" s="36"/>
      <c r="U46" s="1"/>
    </row>
    <row r="47" spans="1:48" x14ac:dyDescent="0.25">
      <c r="A47" s="1"/>
      <c r="B47" s="425" t="s">
        <v>63</v>
      </c>
      <c r="C47" s="450"/>
      <c r="E47" s="453" t="s">
        <v>63</v>
      </c>
      <c r="F47" s="454"/>
      <c r="H47" s="425" t="s">
        <v>63</v>
      </c>
      <c r="I47" s="455"/>
      <c r="J47" s="450"/>
      <c r="L47" s="425" t="s">
        <v>63</v>
      </c>
      <c r="M47" s="424"/>
      <c r="O47" s="425" t="s">
        <v>63</v>
      </c>
      <c r="P47" s="450"/>
      <c r="Q47" s="1"/>
      <c r="R47" s="44"/>
      <c r="S47" s="50"/>
      <c r="T47" s="51"/>
      <c r="U47" s="1"/>
    </row>
    <row r="48" spans="1:48" x14ac:dyDescent="0.25">
      <c r="A48" s="1"/>
      <c r="B48" s="391"/>
      <c r="C48" s="450"/>
      <c r="E48" s="453"/>
      <c r="F48" s="454"/>
      <c r="H48" s="391"/>
      <c r="I48" s="456"/>
      <c r="J48" s="450"/>
      <c r="L48" s="425"/>
      <c r="M48" s="424"/>
      <c r="O48" s="391"/>
      <c r="P48" s="450"/>
      <c r="Q48" s="1"/>
      <c r="R48" s="44"/>
      <c r="S48" s="50"/>
      <c r="T48" s="51"/>
      <c r="U48" s="1"/>
    </row>
    <row r="49" spans="1:21" x14ac:dyDescent="0.25">
      <c r="A49" s="1"/>
      <c r="B49" s="391"/>
      <c r="C49" s="450"/>
      <c r="E49" s="453" t="s">
        <v>63</v>
      </c>
      <c r="F49" s="454"/>
      <c r="H49" s="391"/>
      <c r="I49" s="456"/>
      <c r="J49" s="450"/>
      <c r="L49" s="453" t="s">
        <v>63</v>
      </c>
      <c r="M49" s="454"/>
      <c r="O49" s="391"/>
      <c r="P49" s="450"/>
      <c r="Q49" s="1"/>
      <c r="R49" s="44"/>
      <c r="S49" s="50"/>
      <c r="T49" s="51"/>
      <c r="U49" s="1"/>
    </row>
    <row r="50" spans="1:21" x14ac:dyDescent="0.25">
      <c r="A50" s="1"/>
      <c r="B50" s="391"/>
      <c r="C50" s="450"/>
      <c r="E50" s="453"/>
      <c r="F50" s="454"/>
      <c r="H50" s="391"/>
      <c r="I50" s="456"/>
      <c r="J50" s="450"/>
      <c r="L50" s="453"/>
      <c r="M50" s="454"/>
      <c r="O50" s="391"/>
      <c r="P50" s="450"/>
      <c r="Q50" s="1"/>
      <c r="R50" s="44"/>
      <c r="S50" s="50"/>
      <c r="T50" s="51"/>
      <c r="U50" s="1"/>
    </row>
    <row r="51" spans="1:21" x14ac:dyDescent="0.25">
      <c r="A51" s="1"/>
      <c r="B51" s="391"/>
      <c r="C51" s="450"/>
      <c r="E51" s="453" t="s">
        <v>63</v>
      </c>
      <c r="F51" s="454"/>
      <c r="H51" s="391"/>
      <c r="I51" s="456"/>
      <c r="J51" s="450"/>
      <c r="L51" s="453" t="s">
        <v>63</v>
      </c>
      <c r="M51" s="454"/>
      <c r="O51" s="391"/>
      <c r="P51" s="450"/>
      <c r="Q51" s="1"/>
      <c r="R51" s="44"/>
      <c r="S51" s="50"/>
      <c r="T51" s="51"/>
      <c r="U51" s="1"/>
    </row>
    <row r="52" spans="1:21" ht="15.75" thickBot="1" x14ac:dyDescent="0.3">
      <c r="A52" s="1"/>
      <c r="B52" s="451"/>
      <c r="C52" s="452"/>
      <c r="E52" s="458"/>
      <c r="F52" s="459"/>
      <c r="H52" s="451"/>
      <c r="I52" s="457"/>
      <c r="J52" s="452"/>
      <c r="L52" s="458"/>
      <c r="M52" s="459"/>
      <c r="O52" s="451"/>
      <c r="P52" s="452"/>
      <c r="Q52" s="1"/>
      <c r="R52" s="44"/>
      <c r="S52" s="50"/>
      <c r="T52" s="51"/>
      <c r="U52" s="1"/>
    </row>
    <row r="53" spans="1:21" ht="7.5" customHeight="1" thickBot="1" x14ac:dyDescent="0.3">
      <c r="A53" s="1"/>
      <c r="B53" s="20"/>
      <c r="C53" s="20"/>
      <c r="D53" s="20"/>
      <c r="E53" s="20"/>
      <c r="F53" s="20"/>
      <c r="G53" s="20"/>
      <c r="H53" s="20"/>
      <c r="I53" s="20"/>
      <c r="J53" s="20"/>
      <c r="K53" s="20"/>
      <c r="L53" s="20"/>
      <c r="M53" s="20"/>
      <c r="N53" s="20"/>
      <c r="O53" s="20"/>
      <c r="Q53" s="1"/>
      <c r="R53" s="47"/>
      <c r="S53" s="24"/>
      <c r="T53" s="48"/>
      <c r="U53" s="1"/>
    </row>
    <row r="54" spans="1:21" x14ac:dyDescent="0.25">
      <c r="A54" s="1"/>
      <c r="B54" s="420" t="s">
        <v>49</v>
      </c>
      <c r="C54" s="421"/>
      <c r="D54" s="422"/>
      <c r="E54" s="422"/>
      <c r="F54" s="422"/>
      <c r="G54" s="422"/>
      <c r="H54" s="423"/>
      <c r="I54" s="46"/>
      <c r="J54" s="420" t="s">
        <v>59</v>
      </c>
      <c r="K54" s="421"/>
      <c r="L54" s="422"/>
      <c r="M54" s="422"/>
      <c r="N54" s="422"/>
      <c r="O54" s="422"/>
      <c r="P54" s="423"/>
      <c r="Q54" s="1"/>
      <c r="R54" s="44" t="s">
        <v>58</v>
      </c>
      <c r="S54" s="25"/>
      <c r="T54" s="36"/>
      <c r="U54" s="1"/>
    </row>
    <row r="55" spans="1:21" x14ac:dyDescent="0.25">
      <c r="A55" s="1"/>
      <c r="B55" s="447" t="s">
        <v>63</v>
      </c>
      <c r="C55" s="448"/>
      <c r="D55" s="448"/>
      <c r="E55" s="448"/>
      <c r="F55" s="448"/>
      <c r="G55" s="448"/>
      <c r="H55" s="449"/>
      <c r="I55" s="45"/>
      <c r="J55" s="447" t="s">
        <v>63</v>
      </c>
      <c r="K55" s="448"/>
      <c r="L55" s="448"/>
      <c r="M55" s="448"/>
      <c r="N55" s="448"/>
      <c r="O55" s="448"/>
      <c r="P55" s="449"/>
      <c r="Q55" s="1"/>
      <c r="R55" s="44"/>
      <c r="S55" s="50"/>
      <c r="T55" s="51"/>
      <c r="U55" s="1"/>
    </row>
    <row r="56" spans="1:21" x14ac:dyDescent="0.25">
      <c r="A56" s="1"/>
      <c r="B56" s="44"/>
      <c r="C56" s="50"/>
      <c r="D56" s="50"/>
      <c r="E56" s="50"/>
      <c r="F56" s="50"/>
      <c r="G56" s="50"/>
      <c r="H56" s="51"/>
      <c r="I56" s="25"/>
      <c r="J56" s="44"/>
      <c r="K56" s="50"/>
      <c r="L56" s="50"/>
      <c r="M56" s="50"/>
      <c r="N56" s="50"/>
      <c r="O56" s="50"/>
      <c r="P56" s="51"/>
      <c r="Q56" s="1"/>
      <c r="R56" s="44"/>
      <c r="S56" s="50"/>
      <c r="T56" s="51"/>
      <c r="U56" s="1"/>
    </row>
    <row r="57" spans="1:21" x14ac:dyDescent="0.25">
      <c r="A57" s="1"/>
      <c r="B57" s="44"/>
      <c r="C57" s="50"/>
      <c r="D57" s="50"/>
      <c r="E57" s="50"/>
      <c r="F57" s="50"/>
      <c r="G57" s="50"/>
      <c r="H57" s="51"/>
      <c r="I57" s="25"/>
      <c r="J57" s="44"/>
      <c r="K57" s="50"/>
      <c r="L57" s="50"/>
      <c r="M57" s="50"/>
      <c r="N57" s="50"/>
      <c r="O57" s="50"/>
      <c r="P57" s="51"/>
      <c r="Q57" s="1"/>
      <c r="R57" s="44"/>
      <c r="S57" s="50"/>
      <c r="T57" s="51"/>
      <c r="U57" s="1"/>
    </row>
    <row r="58" spans="1:21" x14ac:dyDescent="0.25">
      <c r="A58" s="1"/>
      <c r="B58" s="44"/>
      <c r="C58" s="50"/>
      <c r="D58" s="50"/>
      <c r="E58" s="50"/>
      <c r="F58" s="50"/>
      <c r="G58" s="50"/>
      <c r="H58" s="51"/>
      <c r="I58" s="25"/>
      <c r="J58" s="44"/>
      <c r="K58" s="50"/>
      <c r="L58" s="50"/>
      <c r="M58" s="50"/>
      <c r="N58" s="50"/>
      <c r="O58" s="50"/>
      <c r="P58" s="51"/>
      <c r="Q58" s="1"/>
      <c r="R58" s="44"/>
      <c r="S58" s="50"/>
      <c r="T58" s="51"/>
      <c r="U58" s="1"/>
    </row>
    <row r="59" spans="1:21" ht="15.75" thickBot="1" x14ac:dyDescent="0.3">
      <c r="A59" s="1"/>
      <c r="B59" s="52"/>
      <c r="C59" s="53"/>
      <c r="D59" s="53"/>
      <c r="E59" s="53"/>
      <c r="F59" s="53"/>
      <c r="G59" s="53"/>
      <c r="H59" s="54"/>
      <c r="I59" s="25"/>
      <c r="J59" s="52"/>
      <c r="K59" s="53"/>
      <c r="L59" s="53"/>
      <c r="M59" s="53"/>
      <c r="N59" s="53"/>
      <c r="O59" s="53"/>
      <c r="P59" s="54"/>
      <c r="Q59" s="1"/>
      <c r="R59" s="44"/>
      <c r="S59" s="50"/>
      <c r="T59" s="51"/>
      <c r="U59" s="1"/>
    </row>
    <row r="60" spans="1:21" ht="7.5" customHeight="1" thickBot="1" x14ac:dyDescent="0.3">
      <c r="A60" s="1"/>
      <c r="B60" s="64"/>
      <c r="C60" s="50"/>
      <c r="D60" s="50"/>
      <c r="E60" s="50"/>
      <c r="F60" s="50"/>
      <c r="G60" s="50"/>
      <c r="H60" s="64"/>
      <c r="I60" s="25"/>
      <c r="J60" s="64"/>
      <c r="K60" s="50"/>
      <c r="L60" s="50"/>
      <c r="M60" s="50"/>
      <c r="N60" s="50"/>
      <c r="O60" s="50"/>
      <c r="P60" s="64"/>
      <c r="Q60" s="1"/>
      <c r="R60" s="44"/>
      <c r="S60" s="50"/>
      <c r="T60" s="51"/>
      <c r="U60" s="1"/>
    </row>
    <row r="61" spans="1:21" x14ac:dyDescent="0.25">
      <c r="A61" s="1"/>
      <c r="B61" s="445" t="s">
        <v>96</v>
      </c>
      <c r="C61" s="446"/>
      <c r="D61" s="446"/>
      <c r="E61" s="446"/>
      <c r="F61" s="446"/>
      <c r="G61" s="446"/>
      <c r="H61" s="446"/>
      <c r="I61" s="41"/>
      <c r="J61" s="62"/>
      <c r="K61" s="62"/>
      <c r="L61" s="62"/>
      <c r="M61" s="62"/>
      <c r="N61" s="62"/>
      <c r="O61" s="62"/>
      <c r="P61" s="63"/>
      <c r="Q61" s="1"/>
      <c r="R61" s="44"/>
      <c r="S61" s="50"/>
      <c r="T61" s="51"/>
      <c r="U61" s="1"/>
    </row>
    <row r="62" spans="1:21" x14ac:dyDescent="0.25">
      <c r="A62" s="1"/>
      <c r="B62" s="44" t="s">
        <v>63</v>
      </c>
      <c r="C62" s="50"/>
      <c r="D62" s="50"/>
      <c r="E62" s="50"/>
      <c r="F62" s="50"/>
      <c r="G62" s="50"/>
      <c r="H62" s="50"/>
      <c r="I62" s="25"/>
      <c r="J62" s="50"/>
      <c r="K62" s="50"/>
      <c r="L62" s="50"/>
      <c r="M62" s="50"/>
      <c r="N62" s="50"/>
      <c r="O62" s="50"/>
      <c r="P62" s="51"/>
      <c r="Q62" s="1"/>
      <c r="R62" s="44"/>
      <c r="S62" s="50"/>
      <c r="T62" s="51"/>
      <c r="U62" s="1"/>
    </row>
    <row r="63" spans="1:21" ht="15.75" thickBot="1" x14ac:dyDescent="0.3">
      <c r="A63" s="1"/>
      <c r="B63" s="52"/>
      <c r="C63" s="53"/>
      <c r="D63" s="53"/>
      <c r="E63" s="53"/>
      <c r="F63" s="53"/>
      <c r="G63" s="53"/>
      <c r="H63" s="53"/>
      <c r="I63" s="42"/>
      <c r="J63" s="53"/>
      <c r="K63" s="53"/>
      <c r="L63" s="53"/>
      <c r="M63" s="53"/>
      <c r="N63" s="53"/>
      <c r="O63" s="53"/>
      <c r="P63" s="54"/>
      <c r="Q63" s="1"/>
      <c r="R63" s="52"/>
      <c r="S63" s="53"/>
      <c r="T63" s="54"/>
      <c r="U63" s="1"/>
    </row>
    <row r="64" spans="1:21" x14ac:dyDescent="0.25">
      <c r="A64" s="1"/>
      <c r="B64" s="1"/>
      <c r="C64" s="1"/>
      <c r="D64" s="1"/>
      <c r="E64" s="1"/>
      <c r="F64" s="1"/>
      <c r="G64" s="1"/>
      <c r="H64" s="1"/>
      <c r="I64" s="1"/>
      <c r="J64" s="1"/>
      <c r="K64" s="1"/>
      <c r="L64" s="1"/>
      <c r="M64" s="1"/>
      <c r="N64" s="1"/>
      <c r="O64" s="1"/>
      <c r="P64" s="1"/>
      <c r="Q64" s="1"/>
      <c r="R64" s="1"/>
      <c r="S64" s="1"/>
      <c r="T64" s="1"/>
      <c r="U64" s="1"/>
    </row>
    <row r="69" spans="1:21" ht="15.75" x14ac:dyDescent="0.25">
      <c r="B69" s="13" t="s">
        <v>64</v>
      </c>
    </row>
    <row r="70" spans="1:21" ht="15.75" thickBot="1" x14ac:dyDescent="0.3">
      <c r="A70" s="1"/>
      <c r="B70" s="1"/>
      <c r="C70" s="22"/>
      <c r="D70" s="1"/>
      <c r="E70" s="1"/>
      <c r="F70" s="1"/>
      <c r="G70" s="1"/>
      <c r="H70" s="1"/>
      <c r="I70" s="1"/>
      <c r="J70" s="1"/>
      <c r="K70" s="1"/>
      <c r="L70" s="1"/>
      <c r="M70" s="1"/>
      <c r="N70" s="1"/>
      <c r="O70" s="1"/>
      <c r="P70" s="1"/>
      <c r="Q70" s="1"/>
      <c r="R70" s="1"/>
      <c r="S70" s="1"/>
      <c r="T70" s="1"/>
      <c r="U70" s="1"/>
    </row>
    <row r="71" spans="1:21" x14ac:dyDescent="0.25">
      <c r="A71" s="1"/>
      <c r="B71" s="420" t="s">
        <v>47</v>
      </c>
      <c r="C71" s="441"/>
      <c r="D71" s="25"/>
      <c r="E71" s="442" t="s">
        <v>48</v>
      </c>
      <c r="F71" s="443"/>
      <c r="H71" s="420" t="s">
        <v>52</v>
      </c>
      <c r="I71" s="440"/>
      <c r="J71" s="441"/>
      <c r="L71" s="442" t="s">
        <v>61</v>
      </c>
      <c r="M71" s="443"/>
      <c r="O71" s="420" t="s">
        <v>62</v>
      </c>
      <c r="P71" s="441"/>
      <c r="Q71" s="1"/>
      <c r="R71" s="43" t="s">
        <v>55</v>
      </c>
      <c r="S71" s="41"/>
      <c r="T71" s="35"/>
      <c r="U71" s="1"/>
    </row>
    <row r="72" spans="1:21" x14ac:dyDescent="0.25">
      <c r="A72" s="1"/>
      <c r="B72" s="425" t="s">
        <v>63</v>
      </c>
      <c r="C72" s="424"/>
      <c r="D72" s="25"/>
      <c r="E72" s="398" t="s">
        <v>63</v>
      </c>
      <c r="F72" s="399"/>
      <c r="H72" s="425" t="s">
        <v>63</v>
      </c>
      <c r="I72" s="455"/>
      <c r="J72" s="392"/>
      <c r="L72" s="398" t="s">
        <v>63</v>
      </c>
      <c r="M72" s="399"/>
      <c r="O72" s="425" t="s">
        <v>63</v>
      </c>
      <c r="P72" s="424"/>
      <c r="Q72" s="1"/>
      <c r="R72" s="44" t="s">
        <v>56</v>
      </c>
      <c r="S72" s="25"/>
      <c r="T72" s="36"/>
      <c r="U72" s="1"/>
    </row>
    <row r="73" spans="1:21" x14ac:dyDescent="0.25">
      <c r="A73" s="1"/>
      <c r="B73" s="425"/>
      <c r="C73" s="424"/>
      <c r="E73" s="400"/>
      <c r="F73" s="399"/>
      <c r="H73" s="393"/>
      <c r="I73" s="207"/>
      <c r="J73" s="392"/>
      <c r="L73" s="400"/>
      <c r="M73" s="399"/>
      <c r="O73" s="425"/>
      <c r="P73" s="424"/>
      <c r="Q73" s="1"/>
      <c r="R73" s="44"/>
      <c r="S73" s="50"/>
      <c r="T73" s="51"/>
      <c r="U73" s="1"/>
    </row>
    <row r="74" spans="1:21" x14ac:dyDescent="0.25">
      <c r="A74" s="1"/>
      <c r="B74" s="453" t="s">
        <v>63</v>
      </c>
      <c r="C74" s="454"/>
      <c r="E74" s="400"/>
      <c r="F74" s="399"/>
      <c r="H74" s="393"/>
      <c r="I74" s="207"/>
      <c r="J74" s="392"/>
      <c r="L74" s="400"/>
      <c r="M74" s="399"/>
      <c r="O74" s="453" t="s">
        <v>63</v>
      </c>
      <c r="P74" s="454"/>
      <c r="Q74" s="1"/>
      <c r="R74" s="44"/>
      <c r="S74" s="50"/>
      <c r="T74" s="51"/>
      <c r="U74" s="1"/>
    </row>
    <row r="75" spans="1:21" x14ac:dyDescent="0.25">
      <c r="A75" s="1"/>
      <c r="B75" s="453"/>
      <c r="C75" s="454"/>
      <c r="E75" s="460"/>
      <c r="F75" s="399"/>
      <c r="H75" s="393"/>
      <c r="I75" s="207"/>
      <c r="J75" s="392"/>
      <c r="L75" s="410" t="s">
        <v>54</v>
      </c>
      <c r="M75" s="424"/>
      <c r="O75" s="453"/>
      <c r="P75" s="454"/>
      <c r="Q75" s="1"/>
      <c r="R75" s="44"/>
      <c r="S75" s="50"/>
      <c r="T75" s="51"/>
      <c r="U75" s="1"/>
    </row>
    <row r="76" spans="1:21" x14ac:dyDescent="0.25">
      <c r="A76" s="1"/>
      <c r="B76" s="453" t="s">
        <v>63</v>
      </c>
      <c r="C76" s="461"/>
      <c r="E76" s="400"/>
      <c r="F76" s="399"/>
      <c r="H76" s="425" t="s">
        <v>54</v>
      </c>
      <c r="I76" s="455"/>
      <c r="J76" s="424"/>
      <c r="L76" s="425"/>
      <c r="M76" s="424"/>
      <c r="O76" s="453" t="s">
        <v>63</v>
      </c>
      <c r="P76" s="461"/>
      <c r="Q76" s="1"/>
      <c r="R76" s="44"/>
      <c r="S76" s="50"/>
      <c r="T76" s="51"/>
      <c r="U76" s="1"/>
    </row>
    <row r="77" spans="1:21" ht="15.75" thickBot="1" x14ac:dyDescent="0.3">
      <c r="A77" s="1"/>
      <c r="B77" s="462"/>
      <c r="C77" s="461"/>
      <c r="E77" s="405"/>
      <c r="F77" s="406"/>
      <c r="H77" s="425"/>
      <c r="I77" s="455"/>
      <c r="J77" s="424"/>
      <c r="L77" s="426"/>
      <c r="M77" s="427"/>
      <c r="O77" s="462"/>
      <c r="P77" s="461"/>
      <c r="Q77" s="1"/>
      <c r="R77" s="44"/>
      <c r="S77" s="50"/>
      <c r="T77" s="51"/>
      <c r="U77" s="1"/>
    </row>
    <row r="78" spans="1:21" ht="7.5" customHeight="1" thickBot="1" x14ac:dyDescent="0.3">
      <c r="A78" s="1"/>
      <c r="B78" s="462"/>
      <c r="C78" s="461"/>
      <c r="H78" s="425"/>
      <c r="I78" s="455"/>
      <c r="J78" s="424"/>
      <c r="O78" s="462"/>
      <c r="P78" s="461"/>
      <c r="Q78" s="1"/>
      <c r="R78" s="47"/>
      <c r="S78" s="24"/>
      <c r="T78" s="48"/>
      <c r="U78" s="1"/>
    </row>
    <row r="79" spans="1:21" x14ac:dyDescent="0.25">
      <c r="A79" s="1"/>
      <c r="B79" s="462"/>
      <c r="C79" s="461"/>
      <c r="E79" s="39" t="s">
        <v>51</v>
      </c>
      <c r="F79" s="40"/>
      <c r="H79" s="425"/>
      <c r="I79" s="455"/>
      <c r="J79" s="424"/>
      <c r="L79" s="39" t="s">
        <v>60</v>
      </c>
      <c r="M79" s="40"/>
      <c r="O79" s="462"/>
      <c r="P79" s="461"/>
      <c r="Q79" s="1"/>
      <c r="R79" s="44" t="s">
        <v>57</v>
      </c>
      <c r="S79" s="25"/>
      <c r="T79" s="36"/>
      <c r="U79" s="1"/>
    </row>
    <row r="80" spans="1:21" x14ac:dyDescent="0.25">
      <c r="A80" s="1"/>
      <c r="B80" s="425" t="s">
        <v>63</v>
      </c>
      <c r="C80" s="450"/>
      <c r="E80" s="453" t="s">
        <v>63</v>
      </c>
      <c r="F80" s="454"/>
      <c r="H80" s="425" t="s">
        <v>63</v>
      </c>
      <c r="I80" s="455"/>
      <c r="J80" s="450"/>
      <c r="L80" s="425" t="s">
        <v>63</v>
      </c>
      <c r="M80" s="424"/>
      <c r="O80" s="425" t="s">
        <v>63</v>
      </c>
      <c r="P80" s="450"/>
      <c r="Q80" s="1"/>
      <c r="R80" s="44"/>
      <c r="S80" s="50"/>
      <c r="T80" s="51"/>
      <c r="U80" s="1"/>
    </row>
    <row r="81" spans="1:21" x14ac:dyDescent="0.25">
      <c r="A81" s="1"/>
      <c r="B81" s="391"/>
      <c r="C81" s="450"/>
      <c r="E81" s="453"/>
      <c r="F81" s="454"/>
      <c r="H81" s="391"/>
      <c r="I81" s="456"/>
      <c r="J81" s="450"/>
      <c r="L81" s="425"/>
      <c r="M81" s="424"/>
      <c r="O81" s="391"/>
      <c r="P81" s="450"/>
      <c r="Q81" s="1"/>
      <c r="R81" s="44"/>
      <c r="S81" s="50"/>
      <c r="T81" s="51"/>
      <c r="U81" s="1"/>
    </row>
    <row r="82" spans="1:21" x14ac:dyDescent="0.25">
      <c r="A82" s="1"/>
      <c r="B82" s="391"/>
      <c r="C82" s="450"/>
      <c r="E82" s="453" t="s">
        <v>63</v>
      </c>
      <c r="F82" s="454"/>
      <c r="H82" s="391"/>
      <c r="I82" s="456"/>
      <c r="J82" s="450"/>
      <c r="L82" s="453" t="s">
        <v>63</v>
      </c>
      <c r="M82" s="454"/>
      <c r="O82" s="391"/>
      <c r="P82" s="450"/>
      <c r="Q82" s="1"/>
      <c r="R82" s="44"/>
      <c r="S82" s="50"/>
      <c r="T82" s="51"/>
      <c r="U82" s="1"/>
    </row>
    <row r="83" spans="1:21" x14ac:dyDescent="0.25">
      <c r="A83" s="1"/>
      <c r="B83" s="391"/>
      <c r="C83" s="450"/>
      <c r="E83" s="453"/>
      <c r="F83" s="454"/>
      <c r="H83" s="391"/>
      <c r="I83" s="456"/>
      <c r="J83" s="450"/>
      <c r="L83" s="453"/>
      <c r="M83" s="454"/>
      <c r="O83" s="391"/>
      <c r="P83" s="450"/>
      <c r="Q83" s="1"/>
      <c r="R83" s="44"/>
      <c r="S83" s="50"/>
      <c r="T83" s="51"/>
      <c r="U83" s="1"/>
    </row>
    <row r="84" spans="1:21" x14ac:dyDescent="0.25">
      <c r="A84" s="1"/>
      <c r="B84" s="391"/>
      <c r="C84" s="450"/>
      <c r="E84" s="453" t="s">
        <v>63</v>
      </c>
      <c r="F84" s="454"/>
      <c r="H84" s="391"/>
      <c r="I84" s="456"/>
      <c r="J84" s="450"/>
      <c r="L84" s="453" t="s">
        <v>63</v>
      </c>
      <c r="M84" s="454"/>
      <c r="O84" s="391"/>
      <c r="P84" s="450"/>
      <c r="Q84" s="1"/>
      <c r="R84" s="44"/>
      <c r="S84" s="50"/>
      <c r="T84" s="51"/>
      <c r="U84" s="1"/>
    </row>
    <row r="85" spans="1:21" ht="15.75" thickBot="1" x14ac:dyDescent="0.3">
      <c r="A85" s="1"/>
      <c r="B85" s="451"/>
      <c r="C85" s="452"/>
      <c r="E85" s="458"/>
      <c r="F85" s="459"/>
      <c r="H85" s="451"/>
      <c r="I85" s="457"/>
      <c r="J85" s="452"/>
      <c r="L85" s="458"/>
      <c r="M85" s="459"/>
      <c r="O85" s="451"/>
      <c r="P85" s="452"/>
      <c r="Q85" s="1"/>
      <c r="R85" s="44"/>
      <c r="S85" s="50"/>
      <c r="T85" s="51"/>
      <c r="U85" s="1"/>
    </row>
    <row r="86" spans="1:21" ht="7.5" customHeight="1" thickBot="1" x14ac:dyDescent="0.3">
      <c r="A86" s="1"/>
      <c r="B86" s="20"/>
      <c r="C86" s="20"/>
      <c r="D86" s="20"/>
      <c r="E86" s="20"/>
      <c r="F86" s="20"/>
      <c r="G86" s="20"/>
      <c r="H86" s="20"/>
      <c r="I86" s="20"/>
      <c r="J86" s="20"/>
      <c r="K86" s="20"/>
      <c r="L86" s="20"/>
      <c r="M86" s="20"/>
      <c r="N86" s="20"/>
      <c r="O86" s="20"/>
      <c r="Q86" s="1"/>
      <c r="R86" s="47"/>
      <c r="S86" s="24"/>
      <c r="T86" s="48"/>
      <c r="U86" s="1"/>
    </row>
    <row r="87" spans="1:21" ht="15" customHeight="1" x14ac:dyDescent="0.25">
      <c r="A87" s="1"/>
      <c r="B87" s="420" t="s">
        <v>49</v>
      </c>
      <c r="C87" s="421"/>
      <c r="D87" s="422"/>
      <c r="E87" s="422"/>
      <c r="F87" s="422"/>
      <c r="G87" s="422"/>
      <c r="H87" s="423"/>
      <c r="I87" s="46"/>
      <c r="J87" s="420" t="s">
        <v>59</v>
      </c>
      <c r="K87" s="421"/>
      <c r="L87" s="422"/>
      <c r="M87" s="422"/>
      <c r="N87" s="422"/>
      <c r="O87" s="422"/>
      <c r="P87" s="423"/>
      <c r="Q87" s="1"/>
      <c r="R87" s="44" t="s">
        <v>58</v>
      </c>
      <c r="S87" s="25"/>
      <c r="T87" s="36"/>
      <c r="U87" s="1"/>
    </row>
    <row r="88" spans="1:21" x14ac:dyDescent="0.25">
      <c r="A88" s="1"/>
      <c r="B88" s="447" t="s">
        <v>63</v>
      </c>
      <c r="C88" s="448"/>
      <c r="D88" s="448"/>
      <c r="E88" s="448"/>
      <c r="F88" s="448"/>
      <c r="G88" s="448"/>
      <c r="H88" s="449"/>
      <c r="I88" s="45"/>
      <c r="J88" s="447" t="s">
        <v>63</v>
      </c>
      <c r="K88" s="448"/>
      <c r="L88" s="448"/>
      <c r="M88" s="448"/>
      <c r="N88" s="448"/>
      <c r="O88" s="448"/>
      <c r="P88" s="449"/>
      <c r="Q88" s="1"/>
      <c r="R88" s="44"/>
      <c r="S88" s="50"/>
      <c r="T88" s="51"/>
      <c r="U88" s="1"/>
    </row>
    <row r="89" spans="1:21" x14ac:dyDescent="0.25">
      <c r="A89" s="1"/>
      <c r="B89" s="44"/>
      <c r="C89" s="50"/>
      <c r="D89" s="50"/>
      <c r="E89" s="50"/>
      <c r="F89" s="50"/>
      <c r="G89" s="50"/>
      <c r="H89" s="51"/>
      <c r="I89" s="25"/>
      <c r="J89" s="44"/>
      <c r="K89" s="50"/>
      <c r="L89" s="50"/>
      <c r="M89" s="50"/>
      <c r="N89" s="50"/>
      <c r="O89" s="50"/>
      <c r="P89" s="51"/>
      <c r="Q89" s="1"/>
      <c r="R89" s="44"/>
      <c r="S89" s="50"/>
      <c r="T89" s="51"/>
      <c r="U89" s="1"/>
    </row>
    <row r="90" spans="1:21" x14ac:dyDescent="0.25">
      <c r="A90" s="1"/>
      <c r="B90" s="44"/>
      <c r="C90" s="50"/>
      <c r="D90" s="50"/>
      <c r="E90" s="50"/>
      <c r="F90" s="50"/>
      <c r="G90" s="50"/>
      <c r="H90" s="51"/>
      <c r="I90" s="25"/>
      <c r="J90" s="44"/>
      <c r="K90" s="50"/>
      <c r="L90" s="50"/>
      <c r="M90" s="50"/>
      <c r="N90" s="50"/>
      <c r="O90" s="50"/>
      <c r="P90" s="51"/>
      <c r="Q90" s="1"/>
      <c r="R90" s="44"/>
      <c r="S90" s="50"/>
      <c r="T90" s="51"/>
      <c r="U90" s="1"/>
    </row>
    <row r="91" spans="1:21" x14ac:dyDescent="0.25">
      <c r="A91" s="1"/>
      <c r="B91" s="44"/>
      <c r="C91" s="50"/>
      <c r="D91" s="50"/>
      <c r="E91" s="50"/>
      <c r="F91" s="50"/>
      <c r="G91" s="50"/>
      <c r="H91" s="51"/>
      <c r="I91" s="25"/>
      <c r="J91" s="44"/>
      <c r="K91" s="50"/>
      <c r="L91" s="50"/>
      <c r="M91" s="50"/>
      <c r="N91" s="50"/>
      <c r="O91" s="50"/>
      <c r="P91" s="51"/>
      <c r="Q91" s="1"/>
      <c r="R91" s="44"/>
      <c r="S91" s="50"/>
      <c r="T91" s="51"/>
      <c r="U91" s="1"/>
    </row>
    <row r="92" spans="1:21" ht="15.75" thickBot="1" x14ac:dyDescent="0.3">
      <c r="A92" s="1"/>
      <c r="B92" s="52"/>
      <c r="C92" s="53"/>
      <c r="D92" s="53"/>
      <c r="E92" s="53"/>
      <c r="F92" s="53"/>
      <c r="G92" s="53"/>
      <c r="H92" s="54"/>
      <c r="I92" s="25"/>
      <c r="J92" s="52"/>
      <c r="K92" s="53"/>
      <c r="L92" s="53"/>
      <c r="M92" s="53"/>
      <c r="N92" s="53"/>
      <c r="O92" s="53"/>
      <c r="P92" s="54"/>
      <c r="Q92" s="1"/>
      <c r="R92" s="44"/>
      <c r="S92" s="50"/>
      <c r="T92" s="51"/>
      <c r="U92" s="1"/>
    </row>
    <row r="93" spans="1:21" ht="7.5" customHeight="1" thickBot="1" x14ac:dyDescent="0.3">
      <c r="A93" s="1"/>
      <c r="B93" s="64"/>
      <c r="C93" s="50"/>
      <c r="D93" s="50"/>
      <c r="E93" s="50"/>
      <c r="F93" s="50"/>
      <c r="G93" s="50"/>
      <c r="H93" s="64"/>
      <c r="I93" s="25"/>
      <c r="J93" s="64"/>
      <c r="K93" s="50"/>
      <c r="L93" s="50"/>
      <c r="M93" s="50"/>
      <c r="N93" s="50"/>
      <c r="O93" s="50"/>
      <c r="P93" s="64"/>
      <c r="Q93" s="1"/>
      <c r="R93" s="44"/>
      <c r="S93" s="50"/>
      <c r="T93" s="51"/>
      <c r="U93" s="1"/>
    </row>
    <row r="94" spans="1:21" x14ac:dyDescent="0.25">
      <c r="A94" s="1"/>
      <c r="B94" s="445" t="s">
        <v>96</v>
      </c>
      <c r="C94" s="446"/>
      <c r="D94" s="446"/>
      <c r="E94" s="446"/>
      <c r="F94" s="446"/>
      <c r="G94" s="446"/>
      <c r="H94" s="446"/>
      <c r="I94" s="41"/>
      <c r="J94" s="62"/>
      <c r="K94" s="62"/>
      <c r="L94" s="62"/>
      <c r="M94" s="62"/>
      <c r="N94" s="62"/>
      <c r="O94" s="62"/>
      <c r="P94" s="63"/>
      <c r="Q94" s="1"/>
      <c r="R94" s="44"/>
      <c r="S94" s="50"/>
      <c r="T94" s="51"/>
      <c r="U94" s="1"/>
    </row>
    <row r="95" spans="1:21" x14ac:dyDescent="0.25">
      <c r="A95" s="1"/>
      <c r="B95" s="44" t="s">
        <v>63</v>
      </c>
      <c r="C95" s="50"/>
      <c r="D95" s="50"/>
      <c r="E95" s="50"/>
      <c r="F95" s="50"/>
      <c r="G95" s="50"/>
      <c r="H95" s="50"/>
      <c r="I95" s="25"/>
      <c r="J95" s="50"/>
      <c r="K95" s="50"/>
      <c r="L95" s="50"/>
      <c r="M95" s="50"/>
      <c r="N95" s="50"/>
      <c r="O95" s="50"/>
      <c r="P95" s="51"/>
      <c r="Q95" s="1"/>
      <c r="R95" s="44"/>
      <c r="S95" s="50"/>
      <c r="T95" s="51"/>
      <c r="U95" s="1"/>
    </row>
    <row r="96" spans="1:21" ht="15.75" thickBot="1" x14ac:dyDescent="0.3">
      <c r="A96" s="1"/>
      <c r="B96" s="52"/>
      <c r="C96" s="53"/>
      <c r="D96" s="53"/>
      <c r="E96" s="53"/>
      <c r="F96" s="53"/>
      <c r="G96" s="53"/>
      <c r="H96" s="53"/>
      <c r="I96" s="42"/>
      <c r="J96" s="53"/>
      <c r="K96" s="53"/>
      <c r="L96" s="53"/>
      <c r="M96" s="53"/>
      <c r="N96" s="53"/>
      <c r="O96" s="53"/>
      <c r="P96" s="54"/>
      <c r="Q96" s="1"/>
      <c r="R96" s="52"/>
      <c r="S96" s="53"/>
      <c r="T96" s="54"/>
      <c r="U96" s="1"/>
    </row>
    <row r="97" spans="1:21" x14ac:dyDescent="0.25">
      <c r="A97" s="1"/>
      <c r="B97" s="1"/>
      <c r="C97" s="1"/>
      <c r="D97" s="1"/>
      <c r="E97" s="1"/>
      <c r="F97" s="1"/>
      <c r="G97" s="1"/>
      <c r="H97" s="1"/>
      <c r="I97" s="1"/>
      <c r="J97" s="1"/>
      <c r="K97" s="1"/>
      <c r="L97" s="1"/>
      <c r="M97" s="1"/>
      <c r="N97" s="1"/>
      <c r="O97" s="1"/>
      <c r="P97" s="1"/>
      <c r="Q97" s="1"/>
      <c r="R97" s="1"/>
      <c r="S97" s="1"/>
      <c r="T97" s="1"/>
      <c r="U97" s="1"/>
    </row>
  </sheetData>
  <sheetProtection password="E932" sheet="1" objects="1" scenarios="1" selectLockedCells="1" selectUnlockedCells="1"/>
  <mergeCells count="120">
    <mergeCell ref="B94:H94"/>
    <mergeCell ref="J26:P26"/>
    <mergeCell ref="B38:C38"/>
    <mergeCell ref="E38:F38"/>
    <mergeCell ref="H38:J38"/>
    <mergeCell ref="L38:M38"/>
    <mergeCell ref="O38:P38"/>
    <mergeCell ref="B27:H28"/>
    <mergeCell ref="B26:H26"/>
    <mergeCell ref="B39:C40"/>
    <mergeCell ref="E39:F41"/>
    <mergeCell ref="H39:J42"/>
    <mergeCell ref="L39:M41"/>
    <mergeCell ref="O39:P40"/>
    <mergeCell ref="B41:C42"/>
    <mergeCell ref="O41:P42"/>
    <mergeCell ref="E42:F44"/>
    <mergeCell ref="L42:M44"/>
    <mergeCell ref="B43:C46"/>
    <mergeCell ref="B55:H55"/>
    <mergeCell ref="J55:P55"/>
    <mergeCell ref="L47:M48"/>
    <mergeCell ref="L49:M50"/>
    <mergeCell ref="L51:M52"/>
    <mergeCell ref="O9:P9"/>
    <mergeCell ref="O14:P17"/>
    <mergeCell ref="O18:P23"/>
    <mergeCell ref="J25:P25"/>
    <mergeCell ref="H14:J17"/>
    <mergeCell ref="H18:J23"/>
    <mergeCell ref="H10:J13"/>
    <mergeCell ref="L9:M9"/>
    <mergeCell ref="E10:F12"/>
    <mergeCell ref="E9:F9"/>
    <mergeCell ref="B25:H25"/>
    <mergeCell ref="E13:F15"/>
    <mergeCell ref="H9:J9"/>
    <mergeCell ref="B9:C9"/>
    <mergeCell ref="B10:C11"/>
    <mergeCell ref="B12:C13"/>
    <mergeCell ref="B14:C17"/>
    <mergeCell ref="B18:C23"/>
    <mergeCell ref="E47:F48"/>
    <mergeCell ref="E49:F50"/>
    <mergeCell ref="E51:F52"/>
    <mergeCell ref="H43:J46"/>
    <mergeCell ref="O43:P46"/>
    <mergeCell ref="B47:C52"/>
    <mergeCell ref="H47:J52"/>
    <mergeCell ref="O47:P52"/>
    <mergeCell ref="B54:H54"/>
    <mergeCell ref="J54:P54"/>
    <mergeCell ref="E71:F71"/>
    <mergeCell ref="H71:J71"/>
    <mergeCell ref="L71:M71"/>
    <mergeCell ref="O71:P71"/>
    <mergeCell ref="B72:C73"/>
    <mergeCell ref="E72:F74"/>
    <mergeCell ref="H72:J75"/>
    <mergeCell ref="L72:M74"/>
    <mergeCell ref="O72:P73"/>
    <mergeCell ref="B71:C71"/>
    <mergeCell ref="B61:H61"/>
    <mergeCell ref="B87:H87"/>
    <mergeCell ref="J87:P87"/>
    <mergeCell ref="B88:H88"/>
    <mergeCell ref="J88:P88"/>
    <mergeCell ref="Y9:Z9"/>
    <mergeCell ref="AB9:AC9"/>
    <mergeCell ref="O10:P13"/>
    <mergeCell ref="B80:C85"/>
    <mergeCell ref="E80:F81"/>
    <mergeCell ref="H80:J85"/>
    <mergeCell ref="L80:M81"/>
    <mergeCell ref="O80:P85"/>
    <mergeCell ref="E82:F83"/>
    <mergeCell ref="L82:M83"/>
    <mergeCell ref="E84:F85"/>
    <mergeCell ref="L84:M85"/>
    <mergeCell ref="B74:C75"/>
    <mergeCell ref="O74:P75"/>
    <mergeCell ref="E75:F77"/>
    <mergeCell ref="L75:M77"/>
    <mergeCell ref="B76:C79"/>
    <mergeCell ref="H76:J79"/>
    <mergeCell ref="O76:P79"/>
    <mergeCell ref="AE14:AG17"/>
    <mergeCell ref="AL14:AM17"/>
    <mergeCell ref="Y18:Z23"/>
    <mergeCell ref="AE18:AG23"/>
    <mergeCell ref="AL18:AM23"/>
    <mergeCell ref="AE9:AG9"/>
    <mergeCell ref="AI9:AJ9"/>
    <mergeCell ref="AL9:AM9"/>
    <mergeCell ref="AE10:AG13"/>
    <mergeCell ref="AI10:AJ12"/>
    <mergeCell ref="J27:P28"/>
    <mergeCell ref="Y26:AE27"/>
    <mergeCell ref="AU7:BD7"/>
    <mergeCell ref="E18:F20"/>
    <mergeCell ref="E21:F23"/>
    <mergeCell ref="L10:M11"/>
    <mergeCell ref="L12:M15"/>
    <mergeCell ref="L18:M20"/>
    <mergeCell ref="L21:M23"/>
    <mergeCell ref="AO11:AQ12"/>
    <mergeCell ref="AL10:AM13"/>
    <mergeCell ref="AO26:AQ29"/>
    <mergeCell ref="AO18:AQ22"/>
    <mergeCell ref="Y10:Z13"/>
    <mergeCell ref="AG26:AM27"/>
    <mergeCell ref="AB18:AC21"/>
    <mergeCell ref="AI18:AJ21"/>
    <mergeCell ref="AB10:AC15"/>
    <mergeCell ref="AB22:AC23"/>
    <mergeCell ref="AI22:AJ23"/>
    <mergeCell ref="Y25:AE25"/>
    <mergeCell ref="AG25:AM25"/>
    <mergeCell ref="AI13:AJ15"/>
    <mergeCell ref="Y14:Z17"/>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D2E83"/>
  </sheetPr>
  <dimension ref="A2:CI110"/>
  <sheetViews>
    <sheetView showGridLines="0" tabSelected="1" workbookViewId="0">
      <pane ySplit="7" topLeftCell="A8" activePane="bottomLeft" state="frozen"/>
      <selection pane="bottomLeft" activeCell="AL15" sqref="AL15:AM15"/>
    </sheetView>
  </sheetViews>
  <sheetFormatPr baseColWidth="10" defaultRowHeight="15" x14ac:dyDescent="0.25"/>
  <cols>
    <col min="1" max="1" width="3.7109375" customWidth="1"/>
    <col min="8" max="8" width="11.42578125" customWidth="1"/>
    <col min="9" max="9" width="3.7109375" customWidth="1"/>
    <col min="10" max="11" width="7.7109375" customWidth="1"/>
    <col min="12" max="12" width="3.7109375" customWidth="1"/>
    <col min="20" max="20" width="3.7109375" customWidth="1"/>
    <col min="21" max="22" width="7.7109375" customWidth="1"/>
    <col min="23" max="23" width="3.7109375" customWidth="1"/>
    <col min="31" max="31" width="3.7109375" customWidth="1"/>
    <col min="32" max="33" width="11.42578125" customWidth="1"/>
    <col min="34" max="34" width="3.7109375" customWidth="1"/>
    <col min="37" max="37" width="5.85546875" customWidth="1"/>
    <col min="38" max="38" width="18.5703125" customWidth="1"/>
    <col min="40" max="40" width="3.7109375" customWidth="1"/>
    <col min="41" max="41" width="21.28515625" customWidth="1"/>
    <col min="72" max="72" width="11.42578125" customWidth="1"/>
    <col min="78" max="78" width="3.7109375" customWidth="1"/>
    <col min="79" max="79" width="12.85546875" bestFit="1" customWidth="1"/>
    <col min="83" max="83" width="12.85546875" bestFit="1" customWidth="1"/>
    <col min="84" max="85" width="3.7109375" customWidth="1"/>
  </cols>
  <sheetData>
    <row r="2" spans="1:84" ht="21" x14ac:dyDescent="0.35">
      <c r="B2" s="15" t="s">
        <v>46</v>
      </c>
    </row>
    <row r="6" spans="1:84" ht="18" x14ac:dyDescent="0.3">
      <c r="B6" s="13" t="s">
        <v>237</v>
      </c>
      <c r="M6" s="13" t="s">
        <v>236</v>
      </c>
      <c r="X6" s="13" t="s">
        <v>380</v>
      </c>
      <c r="AI6" s="13" t="s">
        <v>126</v>
      </c>
      <c r="CA6" s="13" t="s">
        <v>191</v>
      </c>
    </row>
    <row r="7" spans="1:84" ht="5.0999999999999996" customHeight="1" x14ac:dyDescent="0.25">
      <c r="A7" s="1"/>
      <c r="B7" s="1"/>
      <c r="C7" s="1"/>
      <c r="D7" s="1"/>
      <c r="E7" s="1"/>
      <c r="F7" s="1"/>
      <c r="G7" s="1"/>
      <c r="H7" s="1"/>
      <c r="I7" s="1"/>
      <c r="J7" s="20"/>
      <c r="L7" s="1"/>
      <c r="M7" s="1"/>
      <c r="N7" s="1"/>
      <c r="O7" s="1"/>
      <c r="P7" s="1"/>
      <c r="Q7" s="1"/>
      <c r="R7" s="1"/>
      <c r="S7" s="1"/>
      <c r="T7" s="1"/>
      <c r="W7" s="1"/>
      <c r="X7" s="1"/>
      <c r="Y7" s="1"/>
      <c r="Z7" s="1"/>
      <c r="AA7" s="1"/>
      <c r="AB7" s="1"/>
      <c r="AC7" s="1"/>
      <c r="AD7" s="1"/>
      <c r="AE7" s="1"/>
      <c r="AH7" s="1"/>
      <c r="AI7" s="1"/>
      <c r="AJ7" s="1"/>
      <c r="AK7" s="1"/>
      <c r="AL7" s="1"/>
      <c r="AM7" s="1"/>
      <c r="AN7" s="1"/>
      <c r="BZ7" s="1"/>
      <c r="CA7" s="1"/>
      <c r="CB7" s="1"/>
      <c r="CC7" s="1"/>
      <c r="CD7" s="1"/>
      <c r="CE7" s="1"/>
      <c r="CF7" s="1"/>
    </row>
    <row r="8" spans="1:84" ht="19.5" thickBot="1" x14ac:dyDescent="0.35">
      <c r="A8" s="1"/>
      <c r="B8" s="212" t="s">
        <v>250</v>
      </c>
      <c r="C8" s="213"/>
      <c r="D8" s="213"/>
      <c r="E8" s="213"/>
      <c r="F8" s="213"/>
      <c r="G8" s="213"/>
      <c r="H8" s="213"/>
      <c r="I8" s="1"/>
      <c r="J8" s="20"/>
      <c r="L8" s="1"/>
      <c r="M8" s="212" t="s">
        <v>12</v>
      </c>
      <c r="N8" s="213"/>
      <c r="O8" s="213"/>
      <c r="P8" s="213"/>
      <c r="Q8" s="213"/>
      <c r="R8" s="213"/>
      <c r="S8" s="213"/>
      <c r="T8" s="1"/>
      <c r="W8" s="1"/>
      <c r="X8" s="212" t="s">
        <v>12</v>
      </c>
      <c r="Y8" s="213"/>
      <c r="Z8" s="213"/>
      <c r="AA8" s="213"/>
      <c r="AB8" s="213"/>
      <c r="AC8" s="213"/>
      <c r="AD8" s="213"/>
      <c r="AE8" s="1"/>
      <c r="AH8" s="1"/>
      <c r="AI8" s="180"/>
      <c r="AJ8" s="180"/>
      <c r="AK8" s="180"/>
      <c r="AL8" s="180"/>
      <c r="AM8" s="180"/>
      <c r="AN8" s="1"/>
      <c r="BZ8" s="1"/>
      <c r="CA8" s="180"/>
      <c r="CB8" s="180"/>
      <c r="CC8" s="180"/>
      <c r="CD8" s="180"/>
      <c r="CE8" s="180"/>
      <c r="CF8" s="1"/>
    </row>
    <row r="9" spans="1:84" ht="18.75" thickBot="1" x14ac:dyDescent="0.4">
      <c r="A9" s="1"/>
      <c r="B9" s="289" t="s">
        <v>3</v>
      </c>
      <c r="C9" s="290"/>
      <c r="D9" s="290"/>
      <c r="E9" s="290"/>
      <c r="F9" s="290"/>
      <c r="G9" s="290"/>
      <c r="H9" s="290"/>
      <c r="I9" s="1"/>
      <c r="J9" s="20"/>
      <c r="L9" s="1"/>
      <c r="M9" s="289" t="s">
        <v>3</v>
      </c>
      <c r="N9" s="290"/>
      <c r="O9" s="290"/>
      <c r="P9" s="290"/>
      <c r="Q9" s="290"/>
      <c r="R9" s="290"/>
      <c r="S9" s="290"/>
      <c r="T9" s="1"/>
      <c r="W9" s="1"/>
      <c r="X9" s="289" t="s">
        <v>3</v>
      </c>
      <c r="Y9" s="290"/>
      <c r="Z9" s="290"/>
      <c r="AA9" s="290"/>
      <c r="AB9" s="290"/>
      <c r="AC9" s="290"/>
      <c r="AD9" s="290"/>
      <c r="AE9" s="1"/>
      <c r="AH9" s="1"/>
      <c r="AI9" s="178" t="s">
        <v>127</v>
      </c>
      <c r="AJ9" s="179"/>
      <c r="AK9" s="179"/>
      <c r="AL9" s="179"/>
      <c r="AM9" s="179"/>
      <c r="AN9" s="105"/>
      <c r="AO9" s="166" t="s">
        <v>389</v>
      </c>
      <c r="BZ9" s="1"/>
      <c r="CA9" s="178" t="s">
        <v>192</v>
      </c>
      <c r="CB9" s="179"/>
      <c r="CC9" s="179"/>
      <c r="CD9" s="179"/>
      <c r="CE9" s="179"/>
      <c r="CF9" s="1"/>
    </row>
    <row r="10" spans="1:84" ht="35.1" customHeight="1" thickBot="1" x14ac:dyDescent="0.3">
      <c r="A10" s="1"/>
      <c r="B10" s="263" t="s">
        <v>382</v>
      </c>
      <c r="C10" s="354"/>
      <c r="D10" s="355"/>
      <c r="E10" s="355"/>
      <c r="F10" s="355"/>
      <c r="G10" s="354"/>
      <c r="H10" s="356"/>
      <c r="I10" s="1"/>
      <c r="J10" s="20"/>
      <c r="L10" s="1"/>
      <c r="M10" s="286" t="s">
        <v>125</v>
      </c>
      <c r="N10" s="265"/>
      <c r="O10" s="265"/>
      <c r="P10" s="265"/>
      <c r="Q10" s="265"/>
      <c r="R10" s="265"/>
      <c r="S10" s="287"/>
      <c r="T10" s="1"/>
      <c r="W10" s="1"/>
      <c r="X10" s="286" t="s">
        <v>97</v>
      </c>
      <c r="Y10" s="265"/>
      <c r="Z10" s="265"/>
      <c r="AA10" s="265"/>
      <c r="AB10" s="265"/>
      <c r="AC10" s="265"/>
      <c r="AD10" s="287"/>
      <c r="AE10" s="1"/>
      <c r="AH10" s="1"/>
      <c r="AI10" s="544"/>
      <c r="AJ10" s="575"/>
      <c r="AK10" s="575"/>
      <c r="AL10" s="72">
        <v>0.57599999999999996</v>
      </c>
      <c r="AM10" s="73"/>
      <c r="AN10" s="1"/>
      <c r="AO10" s="175"/>
      <c r="AP10" s="102" t="s">
        <v>162</v>
      </c>
      <c r="BZ10" s="1"/>
      <c r="CA10" s="576">
        <f>(((Strategie_Strom!B17*CO2_Rechner_Strom!AL14)+(Strategie_Strom!C17*CO2_Rechner_Strom!AL15)+(Strategie_Strom!D17*CO2_Rechner_Strom!AL16)+(Strategie_Strom!E17*CO2_Rechner_Strom!AL19)*1000*CO2_Rechner_Strom!AL10)-((Strategie_Strom!B17*1000*CO2_Rechner_Strom!AL14*CO2_Rechner_Strom!AL68)+(Strategie_Strom!C17*1000*CO2_Rechner_Strom!AL15*CO2_Rechner_Strom!AL69)+(Strategie_Strom!D17*1000*AL16*AL70)+(Strategie_Strom!E17*1000*CO2_Rechner_Strom!AL19*CO2_Rechner_Strom!AL72)))/1000</f>
        <v>0</v>
      </c>
      <c r="CB10" s="577"/>
      <c r="CC10" s="577"/>
      <c r="CD10" s="577"/>
      <c r="CE10" s="578"/>
      <c r="CF10" s="1"/>
    </row>
    <row r="11" spans="1:84" ht="18.75" customHeight="1" thickBot="1" x14ac:dyDescent="0.4">
      <c r="A11" s="1"/>
      <c r="B11" s="483" t="s">
        <v>299</v>
      </c>
      <c r="C11" s="298"/>
      <c r="D11" s="298"/>
      <c r="E11" s="298"/>
      <c r="F11" s="298"/>
      <c r="G11" s="298"/>
      <c r="H11" s="298"/>
      <c r="I11" s="1"/>
      <c r="L11" s="1"/>
      <c r="M11" s="582" t="s">
        <v>165</v>
      </c>
      <c r="N11" s="249"/>
      <c r="O11" s="249"/>
      <c r="P11" s="249"/>
      <c r="Q11" s="249"/>
      <c r="R11" s="249"/>
      <c r="S11" s="249"/>
      <c r="T11" s="1"/>
      <c r="U11" s="579"/>
      <c r="V11" s="182"/>
      <c r="W11" s="1"/>
      <c r="X11" s="580" t="s">
        <v>165</v>
      </c>
      <c r="Y11" s="182"/>
      <c r="Z11" s="182"/>
      <c r="AA11" s="182"/>
      <c r="AB11" s="182"/>
      <c r="AC11" s="182"/>
      <c r="AD11" s="182"/>
      <c r="AE11" s="1"/>
      <c r="AH11" s="1"/>
      <c r="AI11" s="581" t="s">
        <v>153</v>
      </c>
      <c r="AJ11" s="251"/>
      <c r="AK11" s="251"/>
      <c r="AL11" s="179"/>
      <c r="AM11" s="251"/>
      <c r="AN11" s="1"/>
      <c r="AO11" s="167"/>
      <c r="BZ11" s="1"/>
      <c r="CA11" s="178" t="s">
        <v>197</v>
      </c>
      <c r="CB11" s="179"/>
      <c r="CC11" s="179"/>
      <c r="CD11" s="179"/>
      <c r="CE11" s="179"/>
      <c r="CF11" s="1"/>
    </row>
    <row r="12" spans="1:84" ht="24.95" customHeight="1" thickBot="1" x14ac:dyDescent="0.3">
      <c r="A12" s="1"/>
      <c r="B12" s="468">
        <f>('Basisangaben Unternehmen'!J42*1000/100*Strategie_Strom!C11*CO2_Rechner_Strom!AL10)/1000</f>
        <v>0</v>
      </c>
      <c r="C12" s="469"/>
      <c r="D12" s="469"/>
      <c r="E12" s="469"/>
      <c r="F12" s="469"/>
      <c r="G12" s="469"/>
      <c r="H12" s="470"/>
      <c r="I12" s="1"/>
      <c r="L12" s="1"/>
      <c r="M12" s="468">
        <f>(B12+CA10+CA18)-CA12-CA15</f>
        <v>0</v>
      </c>
      <c r="N12" s="469"/>
      <c r="O12" s="469"/>
      <c r="P12" s="469"/>
      <c r="Q12" s="469"/>
      <c r="R12" s="469"/>
      <c r="S12" s="470"/>
      <c r="T12" s="1"/>
      <c r="U12" s="182"/>
      <c r="V12" s="182"/>
      <c r="W12" s="1"/>
      <c r="X12" s="489"/>
      <c r="Y12" s="490"/>
      <c r="Z12" s="490"/>
      <c r="AA12" s="490"/>
      <c r="AB12" s="490"/>
      <c r="AC12" s="490"/>
      <c r="AD12" s="491"/>
      <c r="AE12" s="1"/>
      <c r="AH12" s="1"/>
      <c r="AI12" s="311" t="s">
        <v>146</v>
      </c>
      <c r="AJ12" s="288"/>
      <c r="AK12" s="288"/>
      <c r="AL12" s="288"/>
      <c r="AM12" s="288"/>
      <c r="AN12" s="1"/>
      <c r="AO12" s="167"/>
      <c r="BZ12" s="1"/>
      <c r="CA12" s="584">
        <f>(('Basisangaben Unternehmen'!H65*1000*CO2_Rechner_Strom!AL22*CO2_Rechner_Strom!AL76)+('Basisangaben Unternehmen'!I65*1000*CO2_Rechner_Strom!AL23*CO2_Rechner_Strom!AL79)+('Basisangaben Unternehmen'!J65*1000*CO2_Rechner_Strom!AL24*CO2_Rechner_Strom!AL82)+('Basisangaben Unternehmen'!K65*1000*CO2_Rechner_Strom!AL25*AL85))/1000</f>
        <v>0</v>
      </c>
      <c r="CB12" s="585"/>
      <c r="CC12" s="585"/>
      <c r="CD12" s="585"/>
      <c r="CE12" s="586"/>
      <c r="CF12" s="1"/>
    </row>
    <row r="13" spans="1:84" ht="5.0999999999999996" customHeight="1" thickBot="1" x14ac:dyDescent="0.3">
      <c r="A13" s="1"/>
      <c r="B13" s="113"/>
      <c r="C13" s="113"/>
      <c r="D13" s="113"/>
      <c r="E13" s="113"/>
      <c r="F13" s="113"/>
      <c r="G13" s="113"/>
      <c r="H13" s="113"/>
      <c r="I13" s="1"/>
      <c r="L13" s="1"/>
      <c r="M13" s="112"/>
      <c r="N13" s="112"/>
      <c r="O13" s="112"/>
      <c r="P13" s="112"/>
      <c r="Q13" s="112"/>
      <c r="R13" s="112"/>
      <c r="S13" s="112"/>
      <c r="T13" s="1"/>
      <c r="U13" s="104"/>
      <c r="V13" s="104"/>
      <c r="W13" s="1"/>
      <c r="X13" s="112"/>
      <c r="Y13" s="112"/>
      <c r="Z13" s="112"/>
      <c r="AA13" s="112"/>
      <c r="AB13" s="112"/>
      <c r="AC13" s="112"/>
      <c r="AD13" s="112"/>
      <c r="AE13" s="1"/>
      <c r="AH13" s="1"/>
      <c r="AI13" s="288"/>
      <c r="AJ13" s="288"/>
      <c r="AK13" s="288"/>
      <c r="AL13" s="288"/>
      <c r="AM13" s="288"/>
      <c r="AN13" s="1"/>
      <c r="AO13" s="167"/>
      <c r="BZ13" s="1"/>
      <c r="CA13" s="587"/>
      <c r="CB13" s="588"/>
      <c r="CC13" s="588"/>
      <c r="CD13" s="588"/>
      <c r="CE13" s="589"/>
      <c r="CF13" s="1"/>
    </row>
    <row r="14" spans="1:84" ht="18.75" customHeight="1" thickBot="1" x14ac:dyDescent="0.4">
      <c r="A14" s="1"/>
      <c r="B14" s="484" t="s">
        <v>300</v>
      </c>
      <c r="C14" s="207"/>
      <c r="D14" s="207"/>
      <c r="E14" s="207"/>
      <c r="F14" s="207"/>
      <c r="G14" s="207"/>
      <c r="H14" s="207"/>
      <c r="I14" s="1"/>
      <c r="L14" s="1"/>
      <c r="M14" s="574"/>
      <c r="N14" s="541"/>
      <c r="O14" s="541"/>
      <c r="P14" s="541"/>
      <c r="Q14" s="541"/>
      <c r="R14" s="541"/>
      <c r="S14" s="541"/>
      <c r="T14" s="1"/>
      <c r="W14" s="1"/>
      <c r="X14" s="574"/>
      <c r="Y14" s="541"/>
      <c r="Z14" s="541"/>
      <c r="AA14" s="541"/>
      <c r="AB14" s="541"/>
      <c r="AC14" s="541"/>
      <c r="AD14" s="541"/>
      <c r="AE14" s="1"/>
      <c r="AH14" s="1"/>
      <c r="AI14" s="561" t="s">
        <v>143</v>
      </c>
      <c r="AJ14" s="562"/>
      <c r="AK14" s="563"/>
      <c r="AL14" s="475">
        <v>1800</v>
      </c>
      <c r="AM14" s="476"/>
      <c r="AN14" s="1"/>
      <c r="AO14" s="167"/>
      <c r="AP14" t="s">
        <v>390</v>
      </c>
      <c r="BZ14" s="1"/>
      <c r="CA14" s="178" t="s">
        <v>198</v>
      </c>
      <c r="CB14" s="179"/>
      <c r="CC14" s="179"/>
      <c r="CD14" s="179"/>
      <c r="CE14" s="179"/>
      <c r="CF14" s="1"/>
    </row>
    <row r="15" spans="1:84" ht="24.95" customHeight="1" thickBot="1" x14ac:dyDescent="0.3">
      <c r="A15" s="1"/>
      <c r="B15" s="468">
        <f>('Basisangaben Unternehmen'!J42*1000/100*Strategie_Strom!C11*0.538)/1000</f>
        <v>0</v>
      </c>
      <c r="C15" s="469"/>
      <c r="D15" s="469"/>
      <c r="E15" s="469"/>
      <c r="F15" s="469"/>
      <c r="G15" s="469"/>
      <c r="H15" s="470"/>
      <c r="I15" s="1"/>
      <c r="L15" s="1"/>
      <c r="M15" s="267"/>
      <c r="N15" s="267"/>
      <c r="O15" s="267"/>
      <c r="P15" s="267"/>
      <c r="Q15" s="267"/>
      <c r="R15" s="267"/>
      <c r="S15" s="267"/>
      <c r="T15" s="1"/>
      <c r="W15" s="1"/>
      <c r="X15" s="267"/>
      <c r="Y15" s="267"/>
      <c r="Z15" s="267"/>
      <c r="AA15" s="267"/>
      <c r="AB15" s="267"/>
      <c r="AC15" s="267"/>
      <c r="AD15" s="267"/>
      <c r="AE15" s="1"/>
      <c r="AH15" s="1"/>
      <c r="AI15" s="535" t="s">
        <v>144</v>
      </c>
      <c r="AJ15" s="536"/>
      <c r="AK15" s="537"/>
      <c r="AL15" s="602">
        <v>950</v>
      </c>
      <c r="AM15" s="603"/>
      <c r="AN15" s="1"/>
      <c r="AO15" s="167"/>
      <c r="AP15" s="102" t="s">
        <v>391</v>
      </c>
      <c r="BZ15" s="1"/>
      <c r="CA15" s="584">
        <f>((('Basisangaben Unternehmen'!H77*CO2_Rechner_Strom!AL14)+('Basisangaben Unternehmen'!I77*CO2_Rechner_Strom!AL15)+('Basisangaben Unternehmen'!J77*CO2_Rechner_Strom!AL16)+('Basisangaben Unternehmen'!K77*CO2_Rechner_Strom!AL19)*1000*CO2_Rechner_Strom!AL10)-(('Basisangaben Unternehmen'!H77*CO2_Rechner_Strom!AL68)+('Basisangaben Unternehmen'!I77*CO2_Rechner_Strom!AL69)+('Basisangaben Unternehmen'!J77*CO2_Rechner_Strom!AL70)+('Basisangaben Unternehmen'!K77*CO2_Rechner_Strom!AL72))*1000)/1000</f>
        <v>0</v>
      </c>
      <c r="CB15" s="585"/>
      <c r="CC15" s="585"/>
      <c r="CD15" s="585"/>
      <c r="CE15" s="586"/>
      <c r="CF15" s="1"/>
    </row>
    <row r="16" spans="1:84" ht="9.9499999999999993" customHeight="1" thickBot="1" x14ac:dyDescent="0.3">
      <c r="A16" s="1"/>
      <c r="B16" s="481"/>
      <c r="C16" s="482"/>
      <c r="D16" s="482"/>
      <c r="E16" s="482"/>
      <c r="F16" s="482"/>
      <c r="G16" s="482"/>
      <c r="H16" s="482"/>
      <c r="I16" s="1"/>
      <c r="L16" s="1"/>
      <c r="M16" s="181"/>
      <c r="N16" s="181"/>
      <c r="O16" s="181"/>
      <c r="P16" s="181"/>
      <c r="Q16" s="181"/>
      <c r="R16" s="181"/>
      <c r="S16" s="181"/>
      <c r="T16" s="1"/>
      <c r="W16" s="1"/>
      <c r="X16" s="181"/>
      <c r="Y16" s="181"/>
      <c r="Z16" s="181"/>
      <c r="AA16" s="181"/>
      <c r="AB16" s="181"/>
      <c r="AC16" s="181"/>
      <c r="AD16" s="181"/>
      <c r="AE16" s="1"/>
      <c r="AH16" s="1"/>
      <c r="AI16" s="564" t="s">
        <v>145</v>
      </c>
      <c r="AJ16" s="565"/>
      <c r="AK16" s="566"/>
      <c r="AL16" s="570">
        <v>4500</v>
      </c>
      <c r="AM16" s="571"/>
      <c r="AN16" s="1"/>
      <c r="AO16" s="167"/>
      <c r="AP16" s="102"/>
      <c r="BZ16" s="1"/>
      <c r="CA16" s="587"/>
      <c r="CB16" s="588"/>
      <c r="CC16" s="588"/>
      <c r="CD16" s="588"/>
      <c r="CE16" s="589"/>
      <c r="CF16" s="1"/>
    </row>
    <row r="17" spans="1:87" ht="18.75" customHeight="1" thickBot="1" x14ac:dyDescent="0.4">
      <c r="A17" s="1"/>
      <c r="B17" s="178" t="s">
        <v>5</v>
      </c>
      <c r="C17" s="179"/>
      <c r="D17" s="179"/>
      <c r="E17" s="179"/>
      <c r="F17" s="179"/>
      <c r="G17" s="179"/>
      <c r="H17" s="179"/>
      <c r="I17" s="1"/>
      <c r="L17" s="1"/>
      <c r="M17" s="289" t="s">
        <v>5</v>
      </c>
      <c r="N17" s="290"/>
      <c r="O17" s="290"/>
      <c r="P17" s="290"/>
      <c r="Q17" s="290"/>
      <c r="R17" s="290"/>
      <c r="S17" s="290"/>
      <c r="T17" s="1"/>
      <c r="W17" s="1"/>
      <c r="X17" s="289" t="s">
        <v>5</v>
      </c>
      <c r="Y17" s="290"/>
      <c r="Z17" s="290"/>
      <c r="AA17" s="290"/>
      <c r="AB17" s="290"/>
      <c r="AC17" s="290"/>
      <c r="AD17" s="290"/>
      <c r="AE17" s="1"/>
      <c r="AH17" s="1"/>
      <c r="AI17" s="567"/>
      <c r="AJ17" s="568"/>
      <c r="AK17" s="569"/>
      <c r="AL17" s="572"/>
      <c r="AM17" s="573"/>
      <c r="AN17" s="1"/>
      <c r="AO17" s="167"/>
      <c r="AP17" t="s">
        <v>392</v>
      </c>
      <c r="BZ17" s="1"/>
      <c r="CA17" s="178" t="s">
        <v>199</v>
      </c>
      <c r="CB17" s="179"/>
      <c r="CC17" s="179"/>
      <c r="CD17" s="179"/>
      <c r="CE17" s="179"/>
      <c r="CF17" s="1"/>
    </row>
    <row r="18" spans="1:87" ht="35.1" customHeight="1" thickBot="1" x14ac:dyDescent="0.3">
      <c r="A18" s="1"/>
      <c r="B18" s="480" t="s">
        <v>306</v>
      </c>
      <c r="C18" s="264"/>
      <c r="D18" s="264"/>
      <c r="E18" s="264"/>
      <c r="F18" s="264"/>
      <c r="G18" s="264"/>
      <c r="H18" s="266"/>
      <c r="I18" s="1"/>
      <c r="L18" s="1"/>
      <c r="M18" s="583" t="s">
        <v>301</v>
      </c>
      <c r="N18" s="354"/>
      <c r="O18" s="354"/>
      <c r="P18" s="354"/>
      <c r="Q18" s="354"/>
      <c r="R18" s="354"/>
      <c r="S18" s="354"/>
      <c r="T18" s="1"/>
      <c r="W18" s="1"/>
      <c r="X18" s="265" t="s">
        <v>220</v>
      </c>
      <c r="Y18" s="265"/>
      <c r="Z18" s="265"/>
      <c r="AA18" s="265"/>
      <c r="AB18" s="265"/>
      <c r="AC18" s="265"/>
      <c r="AD18" s="265"/>
      <c r="AE18" s="1"/>
      <c r="AH18" s="1"/>
      <c r="AI18" s="477" t="s">
        <v>156</v>
      </c>
      <c r="AJ18" s="478"/>
      <c r="AK18" s="479"/>
      <c r="AL18" s="475">
        <v>5000</v>
      </c>
      <c r="AM18" s="476"/>
      <c r="AN18" s="1"/>
      <c r="AO18" s="167"/>
      <c r="AP18" s="102" t="s">
        <v>393</v>
      </c>
      <c r="BZ18" s="1"/>
      <c r="CA18" s="576">
        <f>(('Basisangaben Unternehmen'!H71*1000*CO2_Rechner_Strom!AL22*CO2_Rechner_Strom!AL76)+('Basisangaben Unternehmen'!I71*1000*CO2_Rechner_Strom!AL23*AL78)+('Basisangaben Unternehmen'!J71*1000*CO2_Rechner_Strom!AL24*AL81)+('Basisangaben Unternehmen'!K71*1000*AL25*AL85))/1000</f>
        <v>0</v>
      </c>
      <c r="CB18" s="577"/>
      <c r="CC18" s="577"/>
      <c r="CD18" s="577"/>
      <c r="CE18" s="578"/>
      <c r="CF18" s="1"/>
    </row>
    <row r="19" spans="1:87" ht="18.75" customHeight="1" thickBot="1" x14ac:dyDescent="0.4">
      <c r="A19" s="1"/>
      <c r="B19" s="484" t="s">
        <v>217</v>
      </c>
      <c r="C19" s="207"/>
      <c r="D19" s="207"/>
      <c r="E19" s="207"/>
      <c r="F19" s="207"/>
      <c r="G19" s="207"/>
      <c r="H19" s="207"/>
      <c r="I19" s="1"/>
      <c r="L19" s="1"/>
      <c r="M19" s="471" t="s">
        <v>165</v>
      </c>
      <c r="N19" s="180"/>
      <c r="O19" s="180"/>
      <c r="P19" s="180"/>
      <c r="Q19" s="180"/>
      <c r="R19" s="180"/>
      <c r="S19" s="180"/>
      <c r="T19" s="1"/>
      <c r="W19" s="1"/>
      <c r="X19" s="471" t="s">
        <v>165</v>
      </c>
      <c r="Y19" s="180"/>
      <c r="Z19" s="180"/>
      <c r="AA19" s="180"/>
      <c r="AB19" s="180"/>
      <c r="AC19" s="180"/>
      <c r="AD19" s="180"/>
      <c r="AE19" s="1"/>
      <c r="AH19" s="1"/>
      <c r="AI19" s="553" t="s">
        <v>147</v>
      </c>
      <c r="AJ19" s="554"/>
      <c r="AK19" s="555"/>
      <c r="AL19" s="475">
        <v>5000</v>
      </c>
      <c r="AM19" s="476"/>
      <c r="AN19" s="1"/>
      <c r="AO19" s="167"/>
      <c r="AP19" s="102" t="s">
        <v>393</v>
      </c>
      <c r="BZ19" s="1"/>
      <c r="CA19" s="148" t="s">
        <v>363</v>
      </c>
      <c r="CB19" s="149"/>
      <c r="CC19" s="149"/>
      <c r="CD19" s="149"/>
      <c r="CE19" s="149"/>
      <c r="CF19" s="1"/>
      <c r="CH19" t="s">
        <v>157</v>
      </c>
      <c r="CI19" t="s">
        <v>369</v>
      </c>
    </row>
    <row r="20" spans="1:87" ht="24.95" customHeight="1" thickBot="1" x14ac:dyDescent="0.3">
      <c r="A20" s="1"/>
      <c r="B20" s="468">
        <f>(Strategie_Strom!E28*1000/100*Strategie_Strom!C22*CO2_Rechner_Strom!AL10)/1000</f>
        <v>0</v>
      </c>
      <c r="C20" s="469"/>
      <c r="D20" s="469"/>
      <c r="E20" s="469"/>
      <c r="F20" s="469"/>
      <c r="G20" s="469"/>
      <c r="H20" s="470"/>
      <c r="I20" s="1"/>
      <c r="L20" s="1"/>
      <c r="M20" s="468">
        <f>(Strategie_Strom!E28*1000/100*Strategie_Strom!P25*CO2_Rechner_Strom!AL10)/1000</f>
        <v>0</v>
      </c>
      <c r="N20" s="469"/>
      <c r="O20" s="469"/>
      <c r="P20" s="469"/>
      <c r="Q20" s="469"/>
      <c r="R20" s="469"/>
      <c r="S20" s="470"/>
      <c r="T20" s="1"/>
      <c r="W20" s="1"/>
      <c r="X20" s="489"/>
      <c r="Y20" s="490"/>
      <c r="Z20" s="490"/>
      <c r="AA20" s="490"/>
      <c r="AB20" s="490"/>
      <c r="AC20" s="490"/>
      <c r="AD20" s="491"/>
      <c r="AE20" s="1"/>
      <c r="AH20" s="1"/>
      <c r="AI20" s="311" t="s">
        <v>148</v>
      </c>
      <c r="AJ20" s="311"/>
      <c r="AK20" s="311"/>
      <c r="AL20" s="311"/>
      <c r="AM20" s="311"/>
      <c r="AN20" s="1"/>
      <c r="AO20" s="167"/>
      <c r="BZ20" s="1"/>
      <c r="CA20" s="466" t="s">
        <v>357</v>
      </c>
      <c r="CB20" s="288"/>
      <c r="CC20" s="288"/>
      <c r="CD20" s="288"/>
      <c r="CE20" s="288"/>
      <c r="CF20" s="1"/>
      <c r="CI20" t="s">
        <v>370</v>
      </c>
    </row>
    <row r="21" spans="1:87" ht="9.9499999999999993" customHeight="1" thickBot="1" x14ac:dyDescent="0.3">
      <c r="A21" s="1"/>
      <c r="B21" s="321"/>
      <c r="C21" s="321"/>
      <c r="D21" s="321"/>
      <c r="E21" s="321"/>
      <c r="F21" s="321"/>
      <c r="G21" s="321"/>
      <c r="H21" s="321"/>
      <c r="I21" s="1"/>
      <c r="L21" s="1"/>
      <c r="M21" s="591"/>
      <c r="N21" s="321"/>
      <c r="O21" s="321"/>
      <c r="P21" s="321"/>
      <c r="Q21" s="321"/>
      <c r="R21" s="321"/>
      <c r="S21" s="321"/>
      <c r="T21" s="1"/>
      <c r="W21" s="1"/>
      <c r="X21" s="321"/>
      <c r="Y21" s="321"/>
      <c r="Z21" s="321"/>
      <c r="AA21" s="321"/>
      <c r="AB21" s="321"/>
      <c r="AC21" s="321"/>
      <c r="AD21" s="321"/>
      <c r="AE21" s="1"/>
      <c r="AH21" s="1"/>
      <c r="AI21" s="311"/>
      <c r="AJ21" s="311"/>
      <c r="AK21" s="311"/>
      <c r="AL21" s="311"/>
      <c r="AM21" s="311"/>
      <c r="AN21" s="1"/>
      <c r="AO21" s="167"/>
      <c r="BZ21" s="1"/>
      <c r="CF21" s="1"/>
    </row>
    <row r="22" spans="1:87" ht="15.75" thickBot="1" x14ac:dyDescent="0.3">
      <c r="A22" s="1"/>
      <c r="B22" s="178" t="s">
        <v>219</v>
      </c>
      <c r="C22" s="179"/>
      <c r="D22" s="179"/>
      <c r="E22" s="179"/>
      <c r="F22" s="179"/>
      <c r="G22" s="179"/>
      <c r="H22" s="179"/>
      <c r="I22" s="1"/>
      <c r="L22" s="1"/>
      <c r="M22" s="289" t="s">
        <v>219</v>
      </c>
      <c r="N22" s="290"/>
      <c r="O22" s="290"/>
      <c r="P22" s="290"/>
      <c r="Q22" s="290"/>
      <c r="R22" s="290"/>
      <c r="S22" s="290"/>
      <c r="T22" s="1"/>
      <c r="W22" s="1"/>
      <c r="X22" s="289" t="s">
        <v>219</v>
      </c>
      <c r="Y22" s="290"/>
      <c r="Z22" s="290"/>
      <c r="AA22" s="290"/>
      <c r="AB22" s="290"/>
      <c r="AC22" s="290"/>
      <c r="AD22" s="290"/>
      <c r="AE22" s="1"/>
      <c r="AH22" s="1"/>
      <c r="AI22" s="472" t="s">
        <v>149</v>
      </c>
      <c r="AJ22" s="473"/>
      <c r="AK22" s="474"/>
      <c r="AL22" s="475">
        <v>3000</v>
      </c>
      <c r="AM22" s="476"/>
      <c r="AN22" s="1"/>
      <c r="AO22" s="167"/>
      <c r="AP22" t="s">
        <v>394</v>
      </c>
      <c r="BZ22" s="1"/>
      <c r="CA22" s="143">
        <f>1-(1/((0.5/0.82)+(0.3/0.525)))</f>
        <v>0.15339233038348077</v>
      </c>
      <c r="CB22" s="142"/>
      <c r="CC22" s="142"/>
      <c r="CD22" s="142"/>
      <c r="CE22" s="142"/>
      <c r="CF22" s="1"/>
    </row>
    <row r="23" spans="1:87" ht="15.75" thickBot="1" x14ac:dyDescent="0.3">
      <c r="A23" s="1"/>
      <c r="B23" s="492" t="s">
        <v>305</v>
      </c>
      <c r="C23" s="339"/>
      <c r="D23" s="339"/>
      <c r="E23" s="339"/>
      <c r="F23" s="339"/>
      <c r="G23" s="339"/>
      <c r="H23" s="350"/>
      <c r="I23" s="1"/>
      <c r="L23" s="1"/>
      <c r="M23" s="488" t="s">
        <v>345</v>
      </c>
      <c r="N23" s="339"/>
      <c r="O23" s="339"/>
      <c r="P23" s="339"/>
      <c r="Q23" s="339"/>
      <c r="R23" s="339"/>
      <c r="S23" s="339"/>
      <c r="T23" s="1"/>
      <c r="W23" s="1"/>
      <c r="X23" s="488" t="s">
        <v>346</v>
      </c>
      <c r="Y23" s="339"/>
      <c r="Z23" s="339"/>
      <c r="AA23" s="339"/>
      <c r="AB23" s="339"/>
      <c r="AC23" s="339"/>
      <c r="AD23" s="339"/>
      <c r="AE23" s="1"/>
      <c r="AH23" s="1"/>
      <c r="AI23" s="472" t="s">
        <v>150</v>
      </c>
      <c r="AJ23" s="473"/>
      <c r="AK23" s="474"/>
      <c r="AL23" s="475">
        <v>5500</v>
      </c>
      <c r="AM23" s="476"/>
      <c r="AN23" s="1"/>
      <c r="AO23" s="167"/>
      <c r="AP23" t="s">
        <v>395</v>
      </c>
      <c r="BZ23" s="1"/>
      <c r="CA23" s="178" t="s">
        <v>358</v>
      </c>
      <c r="CB23" s="180"/>
      <c r="CC23" s="180"/>
      <c r="CD23" s="180"/>
      <c r="CE23" s="180"/>
      <c r="CF23" s="1"/>
    </row>
    <row r="24" spans="1:87" ht="15.75" customHeight="1" thickBot="1" x14ac:dyDescent="0.3">
      <c r="A24" s="1"/>
      <c r="B24" s="332"/>
      <c r="C24" s="267"/>
      <c r="D24" s="267"/>
      <c r="E24" s="267"/>
      <c r="F24" s="267"/>
      <c r="G24" s="267"/>
      <c r="H24" s="331"/>
      <c r="I24" s="1"/>
      <c r="L24" s="1"/>
      <c r="M24" s="181"/>
      <c r="N24" s="181"/>
      <c r="O24" s="181"/>
      <c r="P24" s="181"/>
      <c r="Q24" s="181"/>
      <c r="R24" s="181"/>
      <c r="S24" s="181"/>
      <c r="T24" s="1"/>
      <c r="W24" s="1"/>
      <c r="X24" s="267"/>
      <c r="Y24" s="267"/>
      <c r="Z24" s="267"/>
      <c r="AA24" s="267"/>
      <c r="AB24" s="267"/>
      <c r="AC24" s="267"/>
      <c r="AD24" s="267"/>
      <c r="AE24" s="1"/>
      <c r="AH24" s="1"/>
      <c r="AI24" s="472" t="s">
        <v>151</v>
      </c>
      <c r="AJ24" s="473"/>
      <c r="AK24" s="474"/>
      <c r="AL24" s="475">
        <v>6000</v>
      </c>
      <c r="AM24" s="476"/>
      <c r="AN24" s="1"/>
      <c r="AO24" s="167"/>
      <c r="AP24" s="165" t="s">
        <v>396</v>
      </c>
      <c r="BZ24" s="1"/>
      <c r="CA24" s="144">
        <f>1-(1/((0.55/0.82)+(0.35/0.55)))</f>
        <v>0.23494486853265484</v>
      </c>
      <c r="CB24" s="150"/>
      <c r="CC24" s="150"/>
      <c r="CD24" s="150"/>
      <c r="CE24" s="150"/>
      <c r="CF24" s="1"/>
    </row>
    <row r="25" spans="1:87" ht="15.75" customHeight="1" thickBot="1" x14ac:dyDescent="0.4">
      <c r="A25" s="1"/>
      <c r="B25" s="332"/>
      <c r="C25" s="267"/>
      <c r="D25" s="267"/>
      <c r="E25" s="267"/>
      <c r="F25" s="267"/>
      <c r="G25" s="267"/>
      <c r="H25" s="331"/>
      <c r="I25" s="1"/>
      <c r="L25" s="1"/>
      <c r="M25" s="181"/>
      <c r="N25" s="181"/>
      <c r="O25" s="181"/>
      <c r="P25" s="181"/>
      <c r="Q25" s="181"/>
      <c r="R25" s="181"/>
      <c r="S25" s="181"/>
      <c r="T25" s="1"/>
      <c r="W25" s="1"/>
      <c r="X25" s="267"/>
      <c r="Y25" s="267"/>
      <c r="Z25" s="267"/>
      <c r="AA25" s="267"/>
      <c r="AB25" s="267"/>
      <c r="AC25" s="267"/>
      <c r="AD25" s="267"/>
      <c r="AE25" s="1"/>
      <c r="AH25" s="1"/>
      <c r="AI25" s="472" t="s">
        <v>152</v>
      </c>
      <c r="AJ25" s="473"/>
      <c r="AK25" s="474"/>
      <c r="AL25" s="475">
        <v>7000</v>
      </c>
      <c r="AM25" s="476"/>
      <c r="AN25" s="1"/>
      <c r="AO25" s="167"/>
      <c r="AP25" s="165" t="s">
        <v>316</v>
      </c>
      <c r="BZ25" s="1"/>
      <c r="CA25" s="178" t="s">
        <v>362</v>
      </c>
      <c r="CB25" s="180"/>
      <c r="CC25" s="180"/>
      <c r="CD25" s="180"/>
      <c r="CE25" s="180"/>
      <c r="CF25" s="1"/>
    </row>
    <row r="26" spans="1:87" ht="15.75" customHeight="1" thickBot="1" x14ac:dyDescent="0.3">
      <c r="A26" s="1"/>
      <c r="B26" s="493"/>
      <c r="C26" s="268"/>
      <c r="D26" s="268"/>
      <c r="E26" s="268"/>
      <c r="F26" s="268"/>
      <c r="G26" s="268"/>
      <c r="H26" s="494"/>
      <c r="I26" s="1"/>
      <c r="L26" s="1"/>
      <c r="M26" s="181"/>
      <c r="N26" s="181"/>
      <c r="O26" s="181"/>
      <c r="P26" s="181"/>
      <c r="Q26" s="181"/>
      <c r="R26" s="181"/>
      <c r="S26" s="181"/>
      <c r="T26" s="1"/>
      <c r="W26" s="1"/>
      <c r="X26" s="181"/>
      <c r="Y26" s="181"/>
      <c r="Z26" s="181"/>
      <c r="AA26" s="181"/>
      <c r="AB26" s="181"/>
      <c r="AC26" s="181"/>
      <c r="AD26" s="181"/>
      <c r="AE26" s="1"/>
      <c r="AH26" s="1"/>
      <c r="AI26" s="180"/>
      <c r="AJ26" s="180"/>
      <c r="AK26" s="180"/>
      <c r="AL26" s="180"/>
      <c r="AM26" s="180"/>
      <c r="AN26" s="1"/>
      <c r="AO26" s="167"/>
      <c r="BZ26" s="1"/>
      <c r="CA26" s="144">
        <f>(1-CA22)*(0.3/0.525)</f>
        <v>0.48377581120943952</v>
      </c>
      <c r="CB26" s="128"/>
      <c r="CC26" s="122"/>
      <c r="CD26" s="155" t="s">
        <v>360</v>
      </c>
      <c r="CE26" s="146">
        <f>(1-CA24)*(0.35/0.55)</f>
        <v>0.48685326547921953</v>
      </c>
      <c r="CF26" s="1"/>
    </row>
    <row r="27" spans="1:87" ht="18.75" customHeight="1" thickBot="1" x14ac:dyDescent="0.4">
      <c r="A27" s="1"/>
      <c r="B27" s="484" t="s">
        <v>302</v>
      </c>
      <c r="C27" s="207"/>
      <c r="D27" s="207"/>
      <c r="E27" s="207"/>
      <c r="F27" s="207"/>
      <c r="G27" s="207"/>
      <c r="H27" s="207"/>
      <c r="I27" s="1"/>
      <c r="L27" s="1"/>
      <c r="M27" s="471" t="s">
        <v>304</v>
      </c>
      <c r="N27" s="180"/>
      <c r="O27" s="180"/>
      <c r="P27" s="180"/>
      <c r="Q27" s="180"/>
      <c r="R27" s="180"/>
      <c r="S27" s="180"/>
      <c r="T27" s="1"/>
      <c r="W27" s="1"/>
      <c r="X27" s="471" t="s">
        <v>304</v>
      </c>
      <c r="Y27" s="180"/>
      <c r="Z27" s="180"/>
      <c r="AA27" s="180"/>
      <c r="AB27" s="180"/>
      <c r="AC27" s="180"/>
      <c r="AD27" s="180"/>
      <c r="AE27" s="1"/>
      <c r="AH27" s="1"/>
      <c r="AI27" s="178" t="s">
        <v>154</v>
      </c>
      <c r="AJ27" s="179"/>
      <c r="AK27" s="179"/>
      <c r="AL27" s="179"/>
      <c r="AM27" s="179"/>
      <c r="AN27" s="1"/>
      <c r="AO27" s="167"/>
      <c r="BZ27" s="1"/>
      <c r="CA27" s="178" t="s">
        <v>361</v>
      </c>
      <c r="CB27" s="290"/>
      <c r="CC27" s="179"/>
      <c r="CD27" s="179"/>
      <c r="CE27" s="179"/>
      <c r="CF27" s="1"/>
    </row>
    <row r="28" spans="1:87" ht="24.95" customHeight="1" thickBot="1" x14ac:dyDescent="0.3">
      <c r="A28" s="1"/>
      <c r="B28" s="468">
        <f>(('Basisangaben Unternehmen'!J42*1000/100*Strategie_Strom!E41*CO2_Rechner_Strom!AL10)-('Basisangaben Unternehmen'!J42*1000/100*Strategie_Strom!E41*AL76))/1000</f>
        <v>0</v>
      </c>
      <c r="C28" s="469"/>
      <c r="D28" s="469"/>
      <c r="E28" s="469"/>
      <c r="F28" s="469"/>
      <c r="G28" s="469"/>
      <c r="H28" s="470"/>
      <c r="I28" s="1"/>
      <c r="L28" s="1"/>
      <c r="M28" s="468">
        <f>(('Basisangaben Unternehmen'!J42*1000/100*Strategie_Strom!P41*CO2_Rechner_Strom!AL10)-('Basisangaben Unternehmen'!J42*1000/100*Strategie_Strom!P41*AL76))/1000</f>
        <v>0</v>
      </c>
      <c r="N28" s="469"/>
      <c r="O28" s="469"/>
      <c r="P28" s="469"/>
      <c r="Q28" s="469"/>
      <c r="R28" s="469"/>
      <c r="S28" s="470"/>
      <c r="T28" s="1"/>
      <c r="W28" s="1"/>
      <c r="X28" s="468">
        <f>(('Basisangaben Unternehmen'!J42*1000/100*Strategie_Strom!AA42*CO2_Rechner_Strom!AL10)-('Basisangaben Unternehmen'!J42*1000/100*Strategie_Strom!AA42*AL76))/1000</f>
        <v>0</v>
      </c>
      <c r="Y28" s="469"/>
      <c r="Z28" s="469"/>
      <c r="AA28" s="469"/>
      <c r="AB28" s="469"/>
      <c r="AC28" s="469"/>
      <c r="AD28" s="470"/>
      <c r="AE28" s="1"/>
      <c r="AH28" s="1"/>
      <c r="AI28" s="311" t="s">
        <v>155</v>
      </c>
      <c r="AJ28" s="180"/>
      <c r="AK28" s="180"/>
      <c r="AL28" s="180"/>
      <c r="AM28" s="180"/>
      <c r="AN28" s="1"/>
      <c r="AO28" s="167"/>
      <c r="BZ28" s="1"/>
      <c r="CA28" s="151">
        <f>(1-CA22)*(0.5/0.82)</f>
        <v>0.51622418879056053</v>
      </c>
      <c r="CB28" s="158"/>
      <c r="CC28" s="157"/>
      <c r="CD28" s="154" t="s">
        <v>360</v>
      </c>
      <c r="CE28" s="152">
        <f>(1-CA22)*(0.55/0.9)</f>
        <v>0.51737135365453957</v>
      </c>
      <c r="CF28" s="1"/>
    </row>
    <row r="29" spans="1:87" ht="18.75" customHeight="1" thickBot="1" x14ac:dyDescent="0.4">
      <c r="A29" s="1"/>
      <c r="B29" s="483" t="s">
        <v>303</v>
      </c>
      <c r="C29" s="298"/>
      <c r="D29" s="298"/>
      <c r="E29" s="298"/>
      <c r="F29" s="298"/>
      <c r="G29" s="298"/>
      <c r="H29" s="298"/>
      <c r="I29" s="1"/>
      <c r="L29" s="1"/>
      <c r="M29" s="483" t="s">
        <v>315</v>
      </c>
      <c r="N29" s="298"/>
      <c r="O29" s="298"/>
      <c r="P29" s="298"/>
      <c r="Q29" s="298"/>
      <c r="R29" s="298"/>
      <c r="S29" s="298"/>
      <c r="T29" s="1"/>
      <c r="W29" s="1"/>
      <c r="X29" s="483" t="s">
        <v>314</v>
      </c>
      <c r="Y29" s="298"/>
      <c r="Z29" s="298"/>
      <c r="AA29" s="298"/>
      <c r="AB29" s="298"/>
      <c r="AC29" s="298"/>
      <c r="AD29" s="298"/>
      <c r="AE29" s="1"/>
      <c r="AH29" s="1"/>
      <c r="AI29" s="530" t="s">
        <v>143</v>
      </c>
      <c r="AJ29" s="531"/>
      <c r="AK29" s="532"/>
      <c r="AL29" s="507">
        <v>0</v>
      </c>
      <c r="AM29" s="522"/>
      <c r="AN29" s="1"/>
      <c r="AO29" s="167"/>
      <c r="AP29" s="70" t="s">
        <v>164</v>
      </c>
      <c r="BZ29" s="1"/>
      <c r="CA29" s="147">
        <f>0.202*CA26*('Basisangaben Unternehmen'!H84*1000)</f>
        <v>0</v>
      </c>
      <c r="CB29" s="145" t="s">
        <v>365</v>
      </c>
      <c r="CC29" s="159"/>
      <c r="CD29" s="161" t="s">
        <v>364</v>
      </c>
      <c r="CE29" s="153">
        <f>0.202*CA28*('Basisangaben Unternehmen'!H84*1000)</f>
        <v>0</v>
      </c>
      <c r="CF29" s="1"/>
    </row>
    <row r="30" spans="1:87" ht="24.95" customHeight="1" thickBot="1" x14ac:dyDescent="0.4">
      <c r="A30" s="1"/>
      <c r="B30" s="495" t="e">
        <f>((('Basisangaben Unternehmen'!J42*1000/100*Strategie_Strom!E41)*CO2_Rechner_Strom!AL10)-(('Basisangaben Unternehmen'!J42*1000/100*Strategie_Strom!E41)*CO2_Rechner_Strom!CA30))/1000</f>
        <v>#DIV/0!</v>
      </c>
      <c r="C30" s="496"/>
      <c r="D30" s="496"/>
      <c r="E30" s="496"/>
      <c r="F30" s="496"/>
      <c r="G30" s="496"/>
      <c r="H30" s="497"/>
      <c r="I30" s="1"/>
      <c r="L30" s="1"/>
      <c r="M30" s="489"/>
      <c r="N30" s="490"/>
      <c r="O30" s="490"/>
      <c r="P30" s="490"/>
      <c r="Q30" s="490"/>
      <c r="R30" s="490"/>
      <c r="S30" s="491"/>
      <c r="T30" s="1"/>
      <c r="W30" s="1"/>
      <c r="X30" s="489"/>
      <c r="Y30" s="490"/>
      <c r="Z30" s="490"/>
      <c r="AA30" s="490"/>
      <c r="AB30" s="490"/>
      <c r="AC30" s="490"/>
      <c r="AD30" s="491"/>
      <c r="AE30" s="1"/>
      <c r="AH30" s="1"/>
      <c r="AI30" s="535" t="s">
        <v>144</v>
      </c>
      <c r="AJ30" s="536"/>
      <c r="AK30" s="537"/>
      <c r="AL30" s="524">
        <v>0</v>
      </c>
      <c r="AM30" s="525"/>
      <c r="AN30" s="1"/>
      <c r="AO30" s="167"/>
      <c r="BZ30" s="1"/>
      <c r="CA30" s="163" t="e">
        <f>CA29/(('Basisangaben Unternehmen'!J42*1000)/100*Strategie_Strom!E41)</f>
        <v>#DIV/0!</v>
      </c>
      <c r="CB30" s="156" t="s">
        <v>366</v>
      </c>
      <c r="CC30" s="160"/>
      <c r="CD30" s="162" t="s">
        <v>367</v>
      </c>
      <c r="CE30" s="163"/>
      <c r="CF30" s="1"/>
    </row>
    <row r="31" spans="1:87" ht="15.75" customHeight="1" thickBot="1" x14ac:dyDescent="0.3">
      <c r="A31" s="1"/>
      <c r="B31" s="121"/>
      <c r="C31" s="121"/>
      <c r="D31" s="121"/>
      <c r="E31" s="121"/>
      <c r="F31" s="121"/>
      <c r="G31" s="121"/>
      <c r="H31" s="121"/>
      <c r="I31" s="1"/>
      <c r="L31" s="1"/>
      <c r="M31" s="592"/>
      <c r="N31" s="592"/>
      <c r="O31" s="592"/>
      <c r="P31" s="592"/>
      <c r="Q31" s="592"/>
      <c r="R31" s="592"/>
      <c r="S31" s="592"/>
      <c r="T31" s="1"/>
      <c r="W31" s="1"/>
      <c r="X31" s="590"/>
      <c r="Y31" s="590"/>
      <c r="Z31" s="590"/>
      <c r="AA31" s="590"/>
      <c r="AB31" s="590"/>
      <c r="AC31" s="590"/>
      <c r="AD31" s="590"/>
      <c r="AE31" s="1"/>
      <c r="AH31" s="1"/>
      <c r="AI31" s="477" t="s">
        <v>145</v>
      </c>
      <c r="AJ31" s="478"/>
      <c r="AK31" s="479"/>
      <c r="AL31" s="507">
        <v>0</v>
      </c>
      <c r="AM31" s="522"/>
      <c r="AN31" s="1"/>
      <c r="AO31" s="167"/>
      <c r="BZ31" s="1"/>
      <c r="CF31" s="1"/>
    </row>
    <row r="32" spans="1:87" ht="15.75" customHeight="1" thickBot="1" x14ac:dyDescent="0.35">
      <c r="A32" s="1"/>
      <c r="B32" s="289" t="s">
        <v>349</v>
      </c>
      <c r="C32" s="290"/>
      <c r="D32" s="290"/>
      <c r="E32" s="290"/>
      <c r="F32" s="290"/>
      <c r="G32" s="290"/>
      <c r="H32" s="290"/>
      <c r="I32" s="1"/>
      <c r="L32" s="1"/>
      <c r="M32" s="289" t="s">
        <v>349</v>
      </c>
      <c r="N32" s="290"/>
      <c r="O32" s="290"/>
      <c r="P32" s="290"/>
      <c r="Q32" s="290"/>
      <c r="R32" s="290"/>
      <c r="S32" s="290"/>
      <c r="T32" s="1"/>
      <c r="W32" s="1"/>
      <c r="X32" s="289" t="s">
        <v>349</v>
      </c>
      <c r="Y32" s="290"/>
      <c r="Z32" s="290"/>
      <c r="AA32" s="290"/>
      <c r="AB32" s="290"/>
      <c r="AC32" s="290"/>
      <c r="AD32" s="290"/>
      <c r="AE32" s="1"/>
      <c r="AH32" s="1"/>
      <c r="AI32" s="477" t="s">
        <v>156</v>
      </c>
      <c r="AJ32" s="478"/>
      <c r="AK32" s="479"/>
      <c r="AL32" s="507">
        <v>0</v>
      </c>
      <c r="AM32" s="522"/>
      <c r="AN32" s="1"/>
      <c r="AO32" s="167"/>
      <c r="BZ32" s="1"/>
      <c r="CA32" s="365" t="s">
        <v>16</v>
      </c>
      <c r="CB32" s="251"/>
      <c r="CC32" s="251"/>
      <c r="CD32" s="251"/>
      <c r="CE32" s="251"/>
      <c r="CF32" s="133"/>
      <c r="CG32" s="134"/>
    </row>
    <row r="33" spans="1:85" ht="15.75" customHeight="1" thickBot="1" x14ac:dyDescent="0.4">
      <c r="A33" s="1"/>
      <c r="B33" s="598" t="s">
        <v>350</v>
      </c>
      <c r="C33" s="339"/>
      <c r="D33" s="339"/>
      <c r="E33" s="339"/>
      <c r="F33" s="339"/>
      <c r="G33" s="339"/>
      <c r="H33" s="339"/>
      <c r="I33" s="1"/>
      <c r="L33" s="1"/>
      <c r="M33" s="354" t="s">
        <v>352</v>
      </c>
      <c r="N33" s="354"/>
      <c r="O33" s="354"/>
      <c r="P33" s="354"/>
      <c r="Q33" s="354"/>
      <c r="R33" s="354"/>
      <c r="S33" s="354"/>
      <c r="T33" s="1"/>
      <c r="W33" s="1"/>
      <c r="X33" s="354" t="s">
        <v>354</v>
      </c>
      <c r="Y33" s="354"/>
      <c r="Z33" s="354"/>
      <c r="AA33" s="354"/>
      <c r="AB33" s="354"/>
      <c r="AC33" s="354"/>
      <c r="AD33" s="354"/>
      <c r="AE33" s="1"/>
      <c r="AH33" s="1"/>
      <c r="AI33" s="553" t="s">
        <v>147</v>
      </c>
      <c r="AJ33" s="554"/>
      <c r="AK33" s="555"/>
      <c r="AL33" s="507">
        <v>0</v>
      </c>
      <c r="AM33" s="522"/>
      <c r="AN33" s="1"/>
      <c r="AO33" s="167"/>
      <c r="BZ33" s="1"/>
      <c r="CA33" s="595" t="s">
        <v>359</v>
      </c>
      <c r="CB33" s="596"/>
      <c r="CC33" s="596"/>
      <c r="CD33" s="596"/>
      <c r="CE33" s="596"/>
      <c r="CF33" s="1"/>
    </row>
    <row r="34" spans="1:85" ht="24.95" customHeight="1" thickBot="1" x14ac:dyDescent="0.3">
      <c r="A34" s="1"/>
      <c r="B34" s="181"/>
      <c r="C34" s="181"/>
      <c r="D34" s="181"/>
      <c r="E34" s="181"/>
      <c r="F34" s="181"/>
      <c r="G34" s="181"/>
      <c r="H34" s="181"/>
      <c r="I34" s="1"/>
      <c r="L34" s="1"/>
      <c r="M34" s="182"/>
      <c r="N34" s="182"/>
      <c r="O34" s="182"/>
      <c r="P34" s="182"/>
      <c r="Q34" s="182"/>
      <c r="R34" s="182"/>
      <c r="S34" s="182"/>
      <c r="T34" s="1"/>
      <c r="W34" s="1"/>
      <c r="X34" s="182"/>
      <c r="Y34" s="182"/>
      <c r="Z34" s="182"/>
      <c r="AA34" s="182"/>
      <c r="AB34" s="182"/>
      <c r="AC34" s="182"/>
      <c r="AD34" s="182"/>
      <c r="AE34" s="1"/>
      <c r="AH34" s="1"/>
      <c r="AI34" s="180"/>
      <c r="AJ34" s="180"/>
      <c r="AK34" s="180"/>
      <c r="AL34" s="180"/>
      <c r="AM34" s="180"/>
      <c r="AN34" s="1"/>
      <c r="AO34" s="167"/>
      <c r="BZ34" s="1"/>
      <c r="CF34" s="1"/>
    </row>
    <row r="35" spans="1:85" ht="18.75" customHeight="1" thickBot="1" x14ac:dyDescent="0.3">
      <c r="A35" s="1"/>
      <c r="B35" s="467" t="s">
        <v>351</v>
      </c>
      <c r="C35" s="267"/>
      <c r="D35" s="267"/>
      <c r="E35" s="267"/>
      <c r="F35" s="267"/>
      <c r="G35" s="267"/>
      <c r="H35" s="267"/>
      <c r="I35" s="1"/>
      <c r="L35" s="1"/>
      <c r="M35" s="471" t="s">
        <v>353</v>
      </c>
      <c r="N35" s="180"/>
      <c r="O35" s="180"/>
      <c r="P35" s="180"/>
      <c r="Q35" s="180"/>
      <c r="R35" s="180"/>
      <c r="S35" s="180"/>
      <c r="T35" s="1"/>
      <c r="W35" s="1"/>
      <c r="X35" s="471" t="s">
        <v>353</v>
      </c>
      <c r="Y35" s="180"/>
      <c r="Z35" s="180"/>
      <c r="AA35" s="180"/>
      <c r="AB35" s="180"/>
      <c r="AC35" s="180"/>
      <c r="AD35" s="180"/>
      <c r="AE35" s="1"/>
      <c r="AH35" s="1"/>
      <c r="AI35" s="472" t="s">
        <v>202</v>
      </c>
      <c r="AJ35" s="473"/>
      <c r="AK35" s="474"/>
      <c r="AL35" s="507">
        <f>155056*0.0000036</f>
        <v>0.55820159999999996</v>
      </c>
      <c r="AM35" s="522"/>
      <c r="AN35" s="1"/>
      <c r="AO35" s="167"/>
      <c r="AP35" s="173" t="s">
        <v>157</v>
      </c>
      <c r="AQ35" s="173" t="s">
        <v>158</v>
      </c>
      <c r="AR35" s="173"/>
      <c r="AS35" s="173"/>
      <c r="AT35" s="173"/>
      <c r="BZ35" s="1"/>
      <c r="CF35" s="1"/>
    </row>
    <row r="36" spans="1:85" ht="24.95" customHeight="1" thickBot="1" x14ac:dyDescent="0.3">
      <c r="A36" s="1"/>
      <c r="B36" s="468">
        <f>(Strategie_Strom!G51*CO2_Rechner_Strom!AL10)/5</f>
        <v>0</v>
      </c>
      <c r="C36" s="469"/>
      <c r="D36" s="469"/>
      <c r="E36" s="469"/>
      <c r="F36" s="469"/>
      <c r="G36" s="469"/>
      <c r="H36" s="470"/>
      <c r="I36" s="1"/>
      <c r="L36" s="1"/>
      <c r="M36" s="468">
        <f>(Strategie_Strom!Q51*CO2_Rechner_Strom!AL10)/5</f>
        <v>0</v>
      </c>
      <c r="N36" s="469"/>
      <c r="O36" s="469"/>
      <c r="P36" s="469"/>
      <c r="Q36" s="469"/>
      <c r="R36" s="469"/>
      <c r="S36" s="470"/>
      <c r="T36" s="1"/>
      <c r="W36" s="1"/>
      <c r="X36" s="468">
        <f>(Strategie_Strom!AC51*CO2_Rechner_Strom!AL10)/5</f>
        <v>0</v>
      </c>
      <c r="Y36" s="469"/>
      <c r="Z36" s="469"/>
      <c r="AA36" s="469"/>
      <c r="AB36" s="469"/>
      <c r="AC36" s="469"/>
      <c r="AD36" s="470"/>
      <c r="AE36" s="1"/>
      <c r="AH36" s="1"/>
      <c r="AI36" s="472" t="s">
        <v>203</v>
      </c>
      <c r="AJ36" s="473"/>
      <c r="AK36" s="474"/>
      <c r="AL36" s="507">
        <f xml:space="preserve">  124250*0.0000036</f>
        <v>0.44729999999999998</v>
      </c>
      <c r="AM36" s="522"/>
      <c r="AN36" s="1"/>
      <c r="AO36" s="167"/>
      <c r="AP36" s="173" t="s">
        <v>157</v>
      </c>
      <c r="AQ36" s="173" t="s">
        <v>184</v>
      </c>
      <c r="AR36" s="173"/>
      <c r="AS36" s="173"/>
      <c r="AT36" s="173"/>
      <c r="BZ36" s="1"/>
      <c r="CF36" s="1"/>
    </row>
    <row r="37" spans="1:85" ht="15.75" customHeight="1" thickBot="1" x14ac:dyDescent="0.4">
      <c r="A37" s="1"/>
      <c r="B37" s="291"/>
      <c r="C37" s="291"/>
      <c r="D37" s="291"/>
      <c r="E37" s="291"/>
      <c r="F37" s="291"/>
      <c r="G37" s="291"/>
      <c r="H37" s="291"/>
      <c r="I37" s="1"/>
      <c r="L37" s="1"/>
      <c r="M37" s="291"/>
      <c r="N37" s="291"/>
      <c r="O37" s="291"/>
      <c r="P37" s="291"/>
      <c r="Q37" s="291"/>
      <c r="R37" s="291"/>
      <c r="S37" s="291"/>
      <c r="T37" s="1"/>
      <c r="W37" s="1"/>
      <c r="X37" s="291"/>
      <c r="Y37" s="291"/>
      <c r="Z37" s="291"/>
      <c r="AA37" s="291"/>
      <c r="AB37" s="291"/>
      <c r="AC37" s="291"/>
      <c r="AD37" s="291"/>
      <c r="AE37" s="1"/>
      <c r="AH37" s="1"/>
      <c r="AI37" s="472" t="s">
        <v>204</v>
      </c>
      <c r="AJ37" s="473"/>
      <c r="AK37" s="474"/>
      <c r="AL37" s="507">
        <f>284717*0.0000036</f>
        <v>1.0249812</v>
      </c>
      <c r="AM37" s="522"/>
      <c r="AN37" s="1"/>
      <c r="AO37" s="167"/>
      <c r="AP37" s="173" t="s">
        <v>157</v>
      </c>
      <c r="AQ37" s="173" t="s">
        <v>163</v>
      </c>
      <c r="AR37" s="173"/>
      <c r="AS37" s="173"/>
      <c r="AT37" s="173"/>
      <c r="BZ37" s="1"/>
      <c r="CA37" s="289" t="s">
        <v>330</v>
      </c>
      <c r="CB37" s="290"/>
      <c r="CC37" s="290"/>
      <c r="CD37" s="290"/>
      <c r="CE37" s="290"/>
      <c r="CF37" s="1"/>
    </row>
    <row r="38" spans="1:85" ht="18.75" customHeight="1" thickBot="1" x14ac:dyDescent="0.35">
      <c r="A38" s="1"/>
      <c r="B38" s="365" t="s">
        <v>16</v>
      </c>
      <c r="C38" s="366"/>
      <c r="D38" s="366"/>
      <c r="E38" s="366"/>
      <c r="F38" s="366"/>
      <c r="G38" s="366"/>
      <c r="H38" s="366"/>
      <c r="I38" s="1"/>
      <c r="L38" s="1"/>
      <c r="M38" s="365" t="s">
        <v>16</v>
      </c>
      <c r="N38" s="366"/>
      <c r="O38" s="366"/>
      <c r="P38" s="366"/>
      <c r="Q38" s="366"/>
      <c r="R38" s="366"/>
      <c r="S38" s="366"/>
      <c r="T38" s="1"/>
      <c r="W38" s="1"/>
      <c r="X38" s="123" t="s">
        <v>16</v>
      </c>
      <c r="Y38" s="124"/>
      <c r="Z38" s="124"/>
      <c r="AA38" s="124"/>
      <c r="AB38" s="124"/>
      <c r="AC38" s="124"/>
      <c r="AD38" s="124"/>
      <c r="AE38" s="1"/>
      <c r="AH38" s="1"/>
      <c r="AI38" s="504" t="s">
        <v>205</v>
      </c>
      <c r="AJ38" s="505"/>
      <c r="AK38" s="506"/>
      <c r="AL38" s="507">
        <f xml:space="preserve">  93761*0.0000036</f>
        <v>0.3375396</v>
      </c>
      <c r="AM38" s="262"/>
      <c r="AN38" s="1"/>
      <c r="AO38" s="167"/>
      <c r="AP38" s="173" t="s">
        <v>157</v>
      </c>
      <c r="AQ38" s="173" t="s">
        <v>173</v>
      </c>
      <c r="AR38" s="173"/>
      <c r="AS38" s="173"/>
      <c r="AT38" s="173"/>
      <c r="BZ38" s="1"/>
      <c r="CA38" s="520">
        <f>((Strategie_Strom!B69*CO2_Rechner_Strom!AL14)+(Strategie_Strom!C69*CO2_Rechner_Strom!AL15)+(Strategie_Strom!D69*CO2_Rechner_Strom!AL16)+(Strategie_Strom!E69*CO2_Rechner_Strom!AL19)*1000*CO2_Rechner_Strom!AL10)</f>
        <v>0</v>
      </c>
      <c r="CB38" s="521"/>
      <c r="CC38" s="521"/>
      <c r="CD38" s="521"/>
      <c r="CE38" s="521"/>
      <c r="CF38" s="113"/>
      <c r="CG38" s="135"/>
    </row>
    <row r="39" spans="1:85" s="125" customFormat="1" ht="15.75" customHeight="1" thickBot="1" x14ac:dyDescent="0.3">
      <c r="A39" s="140"/>
      <c r="B39" s="486" t="s">
        <v>335</v>
      </c>
      <c r="C39" s="487"/>
      <c r="D39" s="487"/>
      <c r="E39" s="487"/>
      <c r="F39" s="487"/>
      <c r="G39" s="487"/>
      <c r="H39" s="487"/>
      <c r="I39" s="140"/>
      <c r="L39" s="140"/>
      <c r="M39" s="486" t="s">
        <v>335</v>
      </c>
      <c r="N39" s="487"/>
      <c r="O39" s="487"/>
      <c r="P39" s="487"/>
      <c r="Q39" s="487"/>
      <c r="R39" s="487"/>
      <c r="S39" s="487"/>
      <c r="T39" s="140"/>
      <c r="W39" s="140"/>
      <c r="X39" s="486" t="s">
        <v>335</v>
      </c>
      <c r="Y39" s="487"/>
      <c r="Z39" s="487"/>
      <c r="AA39" s="487"/>
      <c r="AB39" s="487"/>
      <c r="AC39" s="487"/>
      <c r="AD39" s="487"/>
      <c r="AE39" s="140"/>
      <c r="AH39" s="140"/>
      <c r="AI39" s="504" t="s">
        <v>206</v>
      </c>
      <c r="AJ39" s="505"/>
      <c r="AK39" s="506"/>
      <c r="AL39" s="507">
        <f xml:space="preserve">    198875*0.0000036</f>
        <v>0.71594999999999998</v>
      </c>
      <c r="AM39" s="262"/>
      <c r="AN39" s="140"/>
      <c r="AO39" s="176"/>
      <c r="AP39" s="173" t="s">
        <v>157</v>
      </c>
      <c r="AQ39" s="173" t="s">
        <v>178</v>
      </c>
      <c r="AR39" s="173"/>
      <c r="AS39" s="173"/>
      <c r="AT39" s="173"/>
      <c r="BZ39" s="140"/>
      <c r="CA39" s="486" t="s">
        <v>331</v>
      </c>
      <c r="CB39" s="487"/>
      <c r="CC39" s="487"/>
      <c r="CD39" s="487"/>
      <c r="CE39" s="487"/>
      <c r="CF39" s="140"/>
    </row>
    <row r="40" spans="1:85" ht="15.75" customHeight="1" thickBot="1" x14ac:dyDescent="0.3">
      <c r="A40" s="1"/>
      <c r="B40" s="560" t="s">
        <v>318</v>
      </c>
      <c r="C40" s="181"/>
      <c r="D40" s="181"/>
      <c r="E40" s="181"/>
      <c r="F40" s="181"/>
      <c r="G40" s="181"/>
      <c r="H40" s="181"/>
      <c r="I40" s="1"/>
      <c r="L40" s="1"/>
      <c r="M40" s="560" t="s">
        <v>347</v>
      </c>
      <c r="N40" s="181"/>
      <c r="O40" s="181"/>
      <c r="P40" s="181"/>
      <c r="Q40" s="181"/>
      <c r="R40" s="181"/>
      <c r="S40" s="181"/>
      <c r="T40" s="1"/>
      <c r="W40" s="1"/>
      <c r="X40" s="338" t="s">
        <v>348</v>
      </c>
      <c r="Y40" s="339"/>
      <c r="Z40" s="339"/>
      <c r="AA40" s="339"/>
      <c r="AB40" s="339"/>
      <c r="AC40" s="339"/>
      <c r="AD40" s="339"/>
      <c r="AE40" s="1"/>
      <c r="AH40" s="1"/>
      <c r="AI40" s="504" t="s">
        <v>210</v>
      </c>
      <c r="AJ40" s="505"/>
      <c r="AK40" s="506"/>
      <c r="AL40" s="507">
        <f xml:space="preserve"> 93761*0.0000036</f>
        <v>0.3375396</v>
      </c>
      <c r="AM40" s="262"/>
      <c r="AN40" s="1"/>
      <c r="AO40" s="167"/>
      <c r="AP40" s="173" t="s">
        <v>157</v>
      </c>
      <c r="AQ40" s="173" t="s">
        <v>177</v>
      </c>
      <c r="AR40" s="173"/>
      <c r="AS40" s="173"/>
      <c r="AT40" s="173"/>
      <c r="BZ40" s="1"/>
      <c r="CA40" s="520">
        <f>(Strategie_Strom!B69*CO2_Rechner_Strom!AL14*1000*CO2_Rechner_Strom!AL68)+(Strategie_Strom!C69*CO2_Rechner_Strom!AL15*1000*CO2_Rechner_Strom!AL69)+(Strategie_Strom!D69*CO2_Rechner_Strom!AL16*1000*CO2_Rechner_Strom!AL70)+(Strategie_Strom!E69*CO2_Rechner_Strom!AL19*1000*CO2_Rechner_Strom!AL72)</f>
        <v>0</v>
      </c>
      <c r="CB40" s="597"/>
      <c r="CC40" s="597"/>
      <c r="CD40" s="597"/>
      <c r="CE40" s="597"/>
      <c r="CF40" s="1"/>
    </row>
    <row r="41" spans="1:85" ht="15.75" customHeight="1" thickBot="1" x14ac:dyDescent="0.4">
      <c r="A41" s="1"/>
      <c r="B41" s="181"/>
      <c r="C41" s="181"/>
      <c r="D41" s="181"/>
      <c r="E41" s="181"/>
      <c r="F41" s="181"/>
      <c r="G41" s="181"/>
      <c r="H41" s="181"/>
      <c r="I41" s="1"/>
      <c r="L41" s="1"/>
      <c r="M41" s="181"/>
      <c r="N41" s="181"/>
      <c r="O41" s="181"/>
      <c r="P41" s="181"/>
      <c r="Q41" s="181"/>
      <c r="R41" s="181"/>
      <c r="S41" s="181"/>
      <c r="T41" s="1"/>
      <c r="V41" s="4"/>
      <c r="W41" s="1"/>
      <c r="X41" s="181"/>
      <c r="Y41" s="181"/>
      <c r="Z41" s="181"/>
      <c r="AA41" s="181"/>
      <c r="AB41" s="181"/>
      <c r="AC41" s="181"/>
      <c r="AD41" s="181"/>
      <c r="AE41" s="1"/>
      <c r="AH41" s="1"/>
      <c r="AI41" s="504" t="s">
        <v>207</v>
      </c>
      <c r="AJ41" s="505"/>
      <c r="AK41" s="506"/>
      <c r="AL41" s="507">
        <f xml:space="preserve"> 294828*0.0000036</f>
        <v>1.0613808</v>
      </c>
      <c r="AM41" s="262"/>
      <c r="AN41" s="1"/>
      <c r="AO41" s="167"/>
      <c r="AP41" s="173" t="s">
        <v>157</v>
      </c>
      <c r="AQ41" s="173" t="s">
        <v>181</v>
      </c>
      <c r="AR41" s="173"/>
      <c r="AS41" s="173"/>
      <c r="AT41" s="173"/>
      <c r="BZ41" s="1"/>
      <c r="CA41" s="289" t="s">
        <v>332</v>
      </c>
      <c r="CB41" s="290"/>
      <c r="CC41" s="290"/>
      <c r="CD41" s="290"/>
      <c r="CE41" s="290"/>
      <c r="CF41" s="1"/>
    </row>
    <row r="42" spans="1:85" ht="15.75" customHeight="1" thickBot="1" x14ac:dyDescent="0.3">
      <c r="A42" s="1"/>
      <c r="B42" s="181"/>
      <c r="C42" s="181"/>
      <c r="D42" s="181"/>
      <c r="E42" s="181"/>
      <c r="F42" s="181"/>
      <c r="G42" s="181"/>
      <c r="H42" s="181"/>
      <c r="I42" s="1"/>
      <c r="L42" s="1"/>
      <c r="M42" s="181"/>
      <c r="N42" s="181"/>
      <c r="O42" s="181"/>
      <c r="P42" s="181"/>
      <c r="Q42" s="181"/>
      <c r="R42" s="181"/>
      <c r="S42" s="181"/>
      <c r="T42" s="1"/>
      <c r="V42" s="4"/>
      <c r="W42" s="1"/>
      <c r="X42" s="181"/>
      <c r="Y42" s="181"/>
      <c r="Z42" s="181"/>
      <c r="AA42" s="181"/>
      <c r="AB42" s="181"/>
      <c r="AC42" s="181"/>
      <c r="AD42" s="181"/>
      <c r="AE42" s="1"/>
      <c r="AH42" s="1"/>
      <c r="AI42" s="504" t="s">
        <v>208</v>
      </c>
      <c r="AJ42" s="505"/>
      <c r="AK42" s="506"/>
      <c r="AL42" s="507">
        <f>254199*0.0000036</f>
        <v>0.91511639999999994</v>
      </c>
      <c r="AM42" s="262"/>
      <c r="AN42" s="1"/>
      <c r="AO42" s="167"/>
      <c r="AP42" s="173" t="s">
        <v>157</v>
      </c>
      <c r="AQ42" s="173" t="s">
        <v>180</v>
      </c>
      <c r="AR42" s="173"/>
      <c r="AS42" s="173"/>
      <c r="AT42" s="173"/>
      <c r="BZ42" s="1"/>
      <c r="CA42" s="526">
        <f>(CA38-CA40)/1000</f>
        <v>0</v>
      </c>
      <c r="CB42" s="527"/>
      <c r="CC42" s="527"/>
      <c r="CD42" s="527"/>
      <c r="CE42" s="527"/>
      <c r="CF42" s="1"/>
    </row>
    <row r="43" spans="1:85" ht="18.75" thickBot="1" x14ac:dyDescent="0.4">
      <c r="A43" s="1"/>
      <c r="B43" s="483" t="s">
        <v>317</v>
      </c>
      <c r="C43" s="298"/>
      <c r="D43" s="298"/>
      <c r="E43" s="298"/>
      <c r="F43" s="298"/>
      <c r="G43" s="298"/>
      <c r="H43" s="298"/>
      <c r="I43" s="1"/>
      <c r="L43" s="1"/>
      <c r="M43" s="471" t="s">
        <v>165</v>
      </c>
      <c r="N43" s="180"/>
      <c r="O43" s="180"/>
      <c r="P43" s="180"/>
      <c r="Q43" s="180"/>
      <c r="R43" s="180"/>
      <c r="S43" s="180"/>
      <c r="T43" s="1"/>
      <c r="W43" s="1"/>
      <c r="X43" s="471" t="s">
        <v>165</v>
      </c>
      <c r="Y43" s="180"/>
      <c r="Z43" s="180"/>
      <c r="AA43" s="180"/>
      <c r="AB43" s="180"/>
      <c r="AC43" s="180"/>
      <c r="AD43" s="180"/>
      <c r="AE43" s="1"/>
      <c r="AH43" s="1"/>
      <c r="AI43" s="472" t="s">
        <v>209</v>
      </c>
      <c r="AJ43" s="473"/>
      <c r="AK43" s="474"/>
      <c r="AL43" s="507">
        <f>114390*0.0000036</f>
        <v>0.411804</v>
      </c>
      <c r="AM43" s="522"/>
      <c r="AN43" s="1"/>
      <c r="AO43" s="167"/>
      <c r="AP43" s="173" t="s">
        <v>157</v>
      </c>
      <c r="AQ43" s="173" t="s">
        <v>182</v>
      </c>
      <c r="AR43" s="173"/>
      <c r="AS43" s="173"/>
      <c r="AT43" s="173"/>
      <c r="BZ43" s="1"/>
      <c r="CF43" s="1"/>
    </row>
    <row r="44" spans="1:85" ht="24.95" customHeight="1" thickBot="1" x14ac:dyDescent="0.3">
      <c r="A44" s="1"/>
      <c r="B44" s="468">
        <f>(((Strategie_Strom!B69*CO2_Rechner_Strom!AL14)+(Strategie_Strom!C69*CO2_Rechner_Strom!AL15)+(Strategie_Strom!D69*CO2_Rechner_Strom!AL16)+(Strategie_Strom!E69*CO2_Rechner_Strom!AL19)*1000*CO2_Rechner_Strom!AL10)-((Strategie_Strom!B69*CO2_Rechner_Strom!AL14*1000*CO2_Rechner_Strom!AL68)+(Strategie_Strom!C69*CO2_Rechner_Strom!AL15*1000*CO2_Rechner_Strom!AL69)+(Strategie_Strom!D69*CO2_Rechner_Strom!AL16*1000*CO2_Rechner_Strom!AL70)+(Strategie_Strom!E69*CO2_Rechner_Strom!AL19*1000*CO2_Rechner_Strom!AL72)))/1000</f>
        <v>0</v>
      </c>
      <c r="C44" s="469"/>
      <c r="D44" s="469"/>
      <c r="E44" s="469"/>
      <c r="F44" s="469"/>
      <c r="G44" s="469"/>
      <c r="H44" s="470"/>
      <c r="I44" s="1"/>
      <c r="L44" s="1"/>
      <c r="M44" s="495">
        <f>(((Strategie_Strom!M69*CO2_Rechner_Strom!AL14)+(Strategie_Strom!N69*CO2_Rechner_Strom!AL15)+(Strategie_Strom!O69*CO2_Rechner_Strom!AL16)+(Strategie_Strom!P69*CO2_Rechner_Strom!AL19)*1000*CO2_Rechner_Strom!AL10)-((Strategie_Strom!M69*CO2_Rechner_Strom!AL14*1000*CO2_Rechner_Strom!AL68)+(Strategie_Strom!N69*CO2_Rechner_Strom!AL15*1000*CO2_Rechner_Strom!AL69)+(Strategie_Strom!O69*CO2_Rechner_Strom!AL16*1000*CO2_Rechner_Strom!AL70)+(Strategie_Strom!P69*CO2_Rechner_Strom!AL19*1000*CO2_Rechner_Strom!AL72))/1000)+CO2_Rechner_Strom!B44</f>
        <v>0</v>
      </c>
      <c r="N44" s="496"/>
      <c r="O44" s="496"/>
      <c r="P44" s="496"/>
      <c r="Q44" s="496"/>
      <c r="R44" s="496"/>
      <c r="S44" s="497"/>
      <c r="T44" s="1"/>
      <c r="W44" s="1"/>
      <c r="X44" s="495">
        <f>(((Strategie_Strom!X69*CO2_Rechner_Strom!AL14)+(Strategie_Strom!Y69*CO2_Rechner_Strom!AL15)+(Strategie_Strom!Z69*CO2_Rechner_Strom!AL16)+(Strategie_Strom!AA69*CO2_Rechner_Strom!AL19)*1000*CO2_Rechner_Strom!AL10)-((Strategie_Strom!X69*CO2_Rechner_Strom!AL14*1000*CO2_Rechner_Strom!AL68)+(Strategie_Strom!Y69*CO2_Rechner_Strom!AL15*1000*CO2_Rechner_Strom!AL69)+(Strategie_Strom!Z69*CO2_Rechner_Strom!AL16*1000*CO2_Rechner_Strom!AL70)+(Strategie_Strom!AA69*CO2_Rechner_Strom!AL19*1000*CO2_Rechner_Strom!AL72)))/1000</f>
        <v>0</v>
      </c>
      <c r="Y44" s="496"/>
      <c r="Z44" s="496"/>
      <c r="AA44" s="496"/>
      <c r="AB44" s="496"/>
      <c r="AC44" s="496"/>
      <c r="AD44" s="497"/>
      <c r="AE44" s="1"/>
      <c r="AH44" s="1"/>
      <c r="AI44" s="472" t="s">
        <v>309</v>
      </c>
      <c r="AJ44" s="473"/>
      <c r="AK44" s="474"/>
      <c r="AL44" s="507">
        <f>2923*0.0000036</f>
        <v>1.0522799999999999E-2</v>
      </c>
      <c r="AM44" s="522"/>
      <c r="AN44" s="1"/>
      <c r="AO44" s="167"/>
      <c r="AP44" s="173" t="s">
        <v>157</v>
      </c>
      <c r="AQ44" s="173" t="s">
        <v>160</v>
      </c>
      <c r="AR44" s="173"/>
      <c r="AS44" s="173"/>
      <c r="AT44" s="173"/>
      <c r="BZ44" s="1"/>
      <c r="CF44" s="1"/>
    </row>
    <row r="45" spans="1:85" ht="15.75" customHeight="1" thickBot="1" x14ac:dyDescent="0.3">
      <c r="A45" s="1"/>
      <c r="B45" s="321"/>
      <c r="C45" s="321"/>
      <c r="D45" s="321"/>
      <c r="E45" s="321"/>
      <c r="F45" s="321"/>
      <c r="G45" s="321"/>
      <c r="H45" s="321"/>
      <c r="I45" s="1"/>
      <c r="L45" s="1"/>
      <c r="M45" s="556"/>
      <c r="N45" s="557"/>
      <c r="O45" s="557"/>
      <c r="P45" s="114"/>
      <c r="Q45" s="558"/>
      <c r="R45" s="559"/>
      <c r="S45" s="559"/>
      <c r="T45" s="1"/>
      <c r="W45" s="1"/>
      <c r="X45" s="556"/>
      <c r="Y45" s="557"/>
      <c r="Z45" s="557"/>
      <c r="AA45" s="114"/>
      <c r="AB45" s="558"/>
      <c r="AC45" s="559"/>
      <c r="AD45" s="559"/>
      <c r="AE45" s="1"/>
      <c r="AH45" s="1"/>
      <c r="AI45" s="472" t="s">
        <v>308</v>
      </c>
      <c r="AJ45" s="473"/>
      <c r="AK45" s="474"/>
      <c r="AL45" s="507">
        <f xml:space="preserve"> 36257*0.0000036</f>
        <v>0.13052520000000001</v>
      </c>
      <c r="AM45" s="262"/>
      <c r="AN45" s="1"/>
      <c r="AO45" s="167"/>
      <c r="AP45" s="173" t="s">
        <v>157</v>
      </c>
      <c r="AQ45" s="173" t="s">
        <v>311</v>
      </c>
      <c r="AR45" s="173"/>
      <c r="AS45" s="173"/>
      <c r="AT45" s="173"/>
      <c r="BZ45" s="1"/>
      <c r="CF45" s="1"/>
    </row>
    <row r="46" spans="1:85" ht="15.75" customHeight="1" thickBot="1" x14ac:dyDescent="0.4">
      <c r="A46" s="1"/>
      <c r="B46" s="178" t="s">
        <v>279</v>
      </c>
      <c r="C46" s="179"/>
      <c r="D46" s="179"/>
      <c r="E46" s="179"/>
      <c r="F46" s="179"/>
      <c r="G46" s="179"/>
      <c r="H46" s="179"/>
      <c r="I46" s="1"/>
      <c r="L46" s="1"/>
      <c r="M46" s="178" t="s">
        <v>279</v>
      </c>
      <c r="N46" s="179"/>
      <c r="O46" s="179"/>
      <c r="P46" s="179"/>
      <c r="Q46" s="179"/>
      <c r="R46" s="179"/>
      <c r="S46" s="179"/>
      <c r="T46" s="1"/>
      <c r="W46" s="1"/>
      <c r="X46" s="178" t="s">
        <v>279</v>
      </c>
      <c r="Y46" s="179"/>
      <c r="Z46" s="179"/>
      <c r="AA46" s="179"/>
      <c r="AB46" s="179"/>
      <c r="AC46" s="179"/>
      <c r="AD46" s="179"/>
      <c r="AE46" s="1"/>
      <c r="AH46" s="1"/>
      <c r="AI46" s="180"/>
      <c r="AJ46" s="180"/>
      <c r="AK46" s="180"/>
      <c r="AL46" s="180"/>
      <c r="AM46" s="180"/>
      <c r="AN46" s="1"/>
      <c r="AO46" s="167"/>
      <c r="AP46" s="173"/>
      <c r="AQ46" s="173"/>
      <c r="AR46" s="173"/>
      <c r="AS46" s="173"/>
      <c r="AT46" s="173"/>
      <c r="BZ46" s="1"/>
      <c r="CA46" s="289" t="s">
        <v>333</v>
      </c>
      <c r="CB46" s="290"/>
      <c r="CC46" s="290"/>
      <c r="CD46" s="290"/>
      <c r="CE46" s="290"/>
      <c r="CF46" s="1"/>
    </row>
    <row r="47" spans="1:85" ht="18.75" customHeight="1" thickBot="1" x14ac:dyDescent="0.3">
      <c r="A47" s="1"/>
      <c r="B47" s="181" t="s">
        <v>320</v>
      </c>
      <c r="C47" s="181"/>
      <c r="D47" s="181"/>
      <c r="E47" s="181"/>
      <c r="F47" s="181"/>
      <c r="G47" s="181"/>
      <c r="H47" s="181"/>
      <c r="I47" s="1"/>
      <c r="L47" s="1"/>
      <c r="M47" s="593"/>
      <c r="N47" s="182"/>
      <c r="O47" s="182"/>
      <c r="P47" s="182"/>
      <c r="Q47" s="182"/>
      <c r="R47" s="182"/>
      <c r="S47" s="182"/>
      <c r="T47" s="1"/>
      <c r="W47" s="1"/>
      <c r="X47" s="541" t="s">
        <v>321</v>
      </c>
      <c r="Y47" s="181"/>
      <c r="Z47" s="181"/>
      <c r="AA47" s="181"/>
      <c r="AB47" s="181"/>
      <c r="AC47" s="181"/>
      <c r="AD47" s="181"/>
      <c r="AE47" s="1"/>
      <c r="AH47" s="1"/>
      <c r="AI47" s="311" t="s">
        <v>161</v>
      </c>
      <c r="AJ47" s="288"/>
      <c r="AK47" s="288"/>
      <c r="AL47" s="288"/>
      <c r="AM47" s="288"/>
      <c r="AN47" s="1"/>
      <c r="AO47" s="170" t="s">
        <v>384</v>
      </c>
      <c r="AP47" s="173"/>
      <c r="AQ47" s="173"/>
      <c r="AR47" s="173"/>
      <c r="AS47" s="173"/>
      <c r="AT47" s="173"/>
      <c r="BZ47" s="1"/>
      <c r="CA47" s="520">
        <f>((Strategie_Strom!M69*CO2_Rechner_Strom!AL14)+(Strategie_Strom!N69*CO2_Rechner_Strom!AL15)+(Strategie_Strom!O69*CO2_Rechner_Strom!AL16)+(Strategie_Strom!P69*CO2_Rechner_Strom!AL19)*1000*CO2_Rechner_Strom!AL10)</f>
        <v>0</v>
      </c>
      <c r="CB47" s="521"/>
      <c r="CC47" s="521"/>
      <c r="CD47" s="521"/>
      <c r="CE47" s="521"/>
      <c r="CF47" s="1"/>
    </row>
    <row r="48" spans="1:85" ht="15.75" customHeight="1" thickBot="1" x14ac:dyDescent="0.4">
      <c r="A48" s="1"/>
      <c r="B48" s="181"/>
      <c r="C48" s="181"/>
      <c r="D48" s="181"/>
      <c r="E48" s="181"/>
      <c r="F48" s="181"/>
      <c r="G48" s="181"/>
      <c r="H48" s="181"/>
      <c r="I48" s="1"/>
      <c r="L48" s="1"/>
      <c r="M48" s="182"/>
      <c r="N48" s="182"/>
      <c r="O48" s="182"/>
      <c r="P48" s="182"/>
      <c r="Q48" s="182"/>
      <c r="R48" s="182"/>
      <c r="S48" s="182"/>
      <c r="T48" s="1"/>
      <c r="W48" s="1"/>
      <c r="X48" s="181"/>
      <c r="Y48" s="181"/>
      <c r="Z48" s="181"/>
      <c r="AA48" s="181"/>
      <c r="AB48" s="181"/>
      <c r="AC48" s="181"/>
      <c r="AD48" s="181"/>
      <c r="AE48" s="1"/>
      <c r="AH48" s="1"/>
      <c r="AI48" s="530" t="s">
        <v>143</v>
      </c>
      <c r="AJ48" s="531"/>
      <c r="AK48" s="532"/>
      <c r="AL48" s="524">
        <v>1.0999999999999999E-2</v>
      </c>
      <c r="AM48" s="525"/>
      <c r="AN48" s="1"/>
      <c r="AO48" s="168">
        <f>0.008087</f>
        <v>8.0870000000000004E-3</v>
      </c>
      <c r="AP48" s="173" t="s">
        <v>157</v>
      </c>
      <c r="AQ48" s="173" t="s">
        <v>188</v>
      </c>
      <c r="AR48" s="173"/>
      <c r="AS48" s="173"/>
      <c r="AT48" s="173"/>
      <c r="BZ48" s="1"/>
      <c r="CA48" s="289" t="s">
        <v>336</v>
      </c>
      <c r="CB48" s="290"/>
      <c r="CC48" s="290"/>
      <c r="CD48" s="290"/>
      <c r="CE48" s="290"/>
      <c r="CF48" s="1"/>
    </row>
    <row r="49" spans="1:84" ht="15.75" customHeight="1" thickBot="1" x14ac:dyDescent="0.3">
      <c r="A49" s="1"/>
      <c r="B49" s="229"/>
      <c r="C49" s="229"/>
      <c r="D49" s="229"/>
      <c r="E49" s="229"/>
      <c r="F49" s="229"/>
      <c r="G49" s="229"/>
      <c r="H49" s="229"/>
      <c r="I49" s="1"/>
      <c r="L49" s="1"/>
      <c r="M49" s="182"/>
      <c r="N49" s="182"/>
      <c r="O49" s="182"/>
      <c r="P49" s="182"/>
      <c r="Q49" s="182"/>
      <c r="R49" s="182"/>
      <c r="S49" s="182"/>
      <c r="T49" s="1"/>
      <c r="W49" s="1"/>
      <c r="X49" s="181"/>
      <c r="Y49" s="181"/>
      <c r="Z49" s="181"/>
      <c r="AA49" s="181"/>
      <c r="AB49" s="181"/>
      <c r="AC49" s="181"/>
      <c r="AD49" s="181"/>
      <c r="AE49" s="1"/>
      <c r="AH49" s="1"/>
      <c r="AI49" s="535" t="s">
        <v>144</v>
      </c>
      <c r="AJ49" s="536"/>
      <c r="AK49" s="537"/>
      <c r="AL49" s="524">
        <f>15072*0.0000036</f>
        <v>5.42592E-2</v>
      </c>
      <c r="AM49" s="525"/>
      <c r="AN49" s="1"/>
      <c r="AO49" s="168">
        <f xml:space="preserve"> 0.051861</f>
        <v>5.1860999999999997E-2</v>
      </c>
      <c r="AP49" s="173" t="s">
        <v>157</v>
      </c>
      <c r="AQ49" s="173" t="s">
        <v>187</v>
      </c>
      <c r="AR49" s="173"/>
      <c r="AS49" s="173"/>
      <c r="AT49" s="173"/>
      <c r="BZ49" s="1"/>
      <c r="CA49" s="520">
        <f>(Strategie_Strom!M69*CO2_Rechner_Strom!AL14*1000*CO2_Rechner_Strom!AL68)+(Strategie_Strom!N69*CO2_Rechner_Strom!AL15*1000*CO2_Rechner_Strom!AL69)+(Strategie_Strom!O69*CO2_Rechner_Strom!AL16*1000*CO2_Rechner_Strom!AL70)+(Strategie_Strom!P69*CO2_Rechner_Strom!AL19*1000*CO2_Rechner_Strom!AL72)</f>
        <v>0</v>
      </c>
      <c r="CB49" s="521"/>
      <c r="CC49" s="521"/>
      <c r="CD49" s="521"/>
      <c r="CE49" s="521"/>
      <c r="CF49" s="1"/>
    </row>
    <row r="50" spans="1:84" ht="18.75" customHeight="1" thickBot="1" x14ac:dyDescent="0.4">
      <c r="A50" s="1"/>
      <c r="B50" s="538" t="s">
        <v>319</v>
      </c>
      <c r="C50" s="539"/>
      <c r="D50" s="539"/>
      <c r="E50" s="539"/>
      <c r="F50" s="539"/>
      <c r="G50" s="539"/>
      <c r="H50" s="539"/>
      <c r="I50" s="1"/>
      <c r="L50" s="1"/>
      <c r="M50" s="180"/>
      <c r="N50" s="180"/>
      <c r="O50" s="180"/>
      <c r="P50" s="180"/>
      <c r="Q50" s="180"/>
      <c r="R50" s="180"/>
      <c r="S50" s="180"/>
      <c r="T50" s="1"/>
      <c r="W50" s="1"/>
      <c r="X50" s="540" t="s">
        <v>165</v>
      </c>
      <c r="Y50" s="288"/>
      <c r="Z50" s="288"/>
      <c r="AA50" s="288"/>
      <c r="AB50" s="288"/>
      <c r="AC50" s="288"/>
      <c r="AD50" s="288"/>
      <c r="AE50" s="1"/>
      <c r="AH50" s="1"/>
      <c r="AI50" s="477" t="s">
        <v>145</v>
      </c>
      <c r="AJ50" s="478"/>
      <c r="AK50" s="479"/>
      <c r="AL50" s="524">
        <f>733*0.0000036</f>
        <v>2.6387999999999997E-3</v>
      </c>
      <c r="AM50" s="525"/>
      <c r="AN50" s="1"/>
      <c r="AO50" s="168">
        <f>0.002588</f>
        <v>2.588E-3</v>
      </c>
      <c r="AP50" s="173" t="s">
        <v>157</v>
      </c>
      <c r="AQ50" s="173" t="s">
        <v>387</v>
      </c>
      <c r="AR50" s="173"/>
      <c r="AS50" s="173"/>
      <c r="AT50" s="173"/>
      <c r="BZ50" s="1"/>
      <c r="CA50" s="289" t="s">
        <v>337</v>
      </c>
      <c r="CB50" s="290"/>
      <c r="CC50" s="290"/>
      <c r="CD50" s="290"/>
      <c r="CE50" s="290"/>
      <c r="CF50" s="1"/>
    </row>
    <row r="51" spans="1:84" ht="24.95" customHeight="1" thickBot="1" x14ac:dyDescent="0.3">
      <c r="A51" s="1"/>
      <c r="B51" s="468">
        <f>(Strategie_Strom!F78*1000*CO2_Rechner_Strom!AL10)/1000</f>
        <v>0</v>
      </c>
      <c r="C51" s="469"/>
      <c r="D51" s="469"/>
      <c r="E51" s="469"/>
      <c r="F51" s="469"/>
      <c r="G51" s="469"/>
      <c r="H51" s="470"/>
      <c r="I51" s="1"/>
      <c r="L51" s="1"/>
      <c r="M51" s="180"/>
      <c r="N51" s="180"/>
      <c r="O51" s="180"/>
      <c r="P51" s="180"/>
      <c r="Q51" s="180"/>
      <c r="R51" s="180"/>
      <c r="S51" s="180"/>
      <c r="T51" s="1"/>
      <c r="W51" s="1"/>
      <c r="X51" s="468">
        <f>(Strategie_Strom!AB78*1000*CO2_Rechner_Strom!AL10)/1000</f>
        <v>0</v>
      </c>
      <c r="Y51" s="469"/>
      <c r="Z51" s="469"/>
      <c r="AA51" s="469"/>
      <c r="AB51" s="469"/>
      <c r="AC51" s="469"/>
      <c r="AD51" s="470"/>
      <c r="AE51" s="1"/>
      <c r="AH51" s="1"/>
      <c r="AI51" s="477" t="s">
        <v>156</v>
      </c>
      <c r="AJ51" s="478"/>
      <c r="AK51" s="479"/>
      <c r="AL51" s="524">
        <f>3143*0.0000036</f>
        <v>1.13148E-2</v>
      </c>
      <c r="AM51" s="525"/>
      <c r="AN51" s="1"/>
      <c r="AO51" s="168">
        <v>2.9234E-2</v>
      </c>
      <c r="AP51" s="173" t="s">
        <v>157</v>
      </c>
      <c r="AQ51" s="173" t="s">
        <v>190</v>
      </c>
      <c r="AR51" s="173"/>
      <c r="AS51" s="173"/>
      <c r="AT51" s="173"/>
      <c r="BZ51" s="1"/>
      <c r="CA51" s="526">
        <f>((CA47-CA49)/1000)+CO2_Rechner_Strom!B44</f>
        <v>0</v>
      </c>
      <c r="CB51" s="527"/>
      <c r="CC51" s="527"/>
      <c r="CD51" s="527"/>
      <c r="CE51" s="527"/>
      <c r="CF51" s="1"/>
    </row>
    <row r="52" spans="1:84" ht="15.75" customHeight="1" thickBot="1" x14ac:dyDescent="0.3">
      <c r="A52" s="1"/>
      <c r="B52" s="291"/>
      <c r="C52" s="291"/>
      <c r="D52" s="291"/>
      <c r="E52" s="291"/>
      <c r="F52" s="291"/>
      <c r="G52" s="291"/>
      <c r="H52" s="291"/>
      <c r="I52" s="1"/>
      <c r="L52" s="1"/>
      <c r="M52" s="259"/>
      <c r="N52" s="259"/>
      <c r="O52" s="259"/>
      <c r="P52" s="259"/>
      <c r="Q52" s="259"/>
      <c r="R52" s="259"/>
      <c r="S52" s="259"/>
      <c r="T52" s="1"/>
      <c r="W52" s="1"/>
      <c r="X52" s="594"/>
      <c r="Y52" s="291"/>
      <c r="Z52" s="291"/>
      <c r="AA52" s="291"/>
      <c r="AB52" s="291"/>
      <c r="AC52" s="291"/>
      <c r="AD52" s="291"/>
      <c r="AE52" s="1"/>
      <c r="AH52" s="1"/>
      <c r="AI52" s="553" t="s">
        <v>147</v>
      </c>
      <c r="AJ52" s="554"/>
      <c r="AK52" s="555"/>
      <c r="AL52" s="524">
        <f xml:space="preserve">  32193*0.0000036</f>
        <v>0.11589479999999999</v>
      </c>
      <c r="AM52" s="525"/>
      <c r="AN52" s="1"/>
      <c r="AO52" s="168">
        <v>7.1452000000000002E-2</v>
      </c>
      <c r="AP52" s="173" t="s">
        <v>157</v>
      </c>
      <c r="AQ52" s="173" t="s">
        <v>189</v>
      </c>
      <c r="AR52" s="173"/>
      <c r="AS52" s="173"/>
      <c r="AT52" s="173"/>
      <c r="BZ52" s="1"/>
      <c r="CF52" s="1"/>
    </row>
    <row r="53" spans="1:84" ht="18.75" customHeight="1" thickBot="1" x14ac:dyDescent="0.35">
      <c r="A53" s="1"/>
      <c r="B53" s="365" t="s">
        <v>20</v>
      </c>
      <c r="C53" s="366"/>
      <c r="D53" s="366"/>
      <c r="E53" s="366"/>
      <c r="F53" s="366"/>
      <c r="G53" s="366"/>
      <c r="H53" s="366"/>
      <c r="I53" s="1"/>
      <c r="L53" s="1"/>
      <c r="M53" s="365" t="s">
        <v>20</v>
      </c>
      <c r="N53" s="366"/>
      <c r="O53" s="366"/>
      <c r="P53" s="366"/>
      <c r="Q53" s="366"/>
      <c r="R53" s="366"/>
      <c r="S53" s="366"/>
      <c r="T53" s="1"/>
      <c r="W53" s="1"/>
      <c r="X53" s="365" t="s">
        <v>20</v>
      </c>
      <c r="Y53" s="366"/>
      <c r="Z53" s="366"/>
      <c r="AA53" s="366"/>
      <c r="AB53" s="366"/>
      <c r="AC53" s="366"/>
      <c r="AD53" s="366"/>
      <c r="AE53" s="1"/>
      <c r="AH53" s="1"/>
      <c r="AI53" s="180"/>
      <c r="AJ53" s="180"/>
      <c r="AK53" s="180"/>
      <c r="AL53" s="180"/>
      <c r="AM53" s="180"/>
      <c r="AN53" s="1"/>
      <c r="AO53" s="171" t="s">
        <v>384</v>
      </c>
      <c r="AP53" s="173"/>
      <c r="AQ53" s="173"/>
      <c r="AR53" s="173"/>
      <c r="AS53" s="173"/>
      <c r="AT53" s="173"/>
      <c r="BZ53" s="1"/>
      <c r="CF53" s="1"/>
    </row>
    <row r="54" spans="1:84" ht="15.75" customHeight="1" thickBot="1" x14ac:dyDescent="0.3">
      <c r="A54" s="1"/>
      <c r="B54" s="178" t="s">
        <v>24</v>
      </c>
      <c r="C54" s="179"/>
      <c r="D54" s="179"/>
      <c r="E54" s="179"/>
      <c r="F54" s="179"/>
      <c r="G54" s="179"/>
      <c r="H54" s="179"/>
      <c r="I54" s="1"/>
      <c r="L54" s="1"/>
      <c r="M54" s="178" t="s">
        <v>24</v>
      </c>
      <c r="N54" s="179"/>
      <c r="O54" s="179"/>
      <c r="P54" s="179"/>
      <c r="Q54" s="179"/>
      <c r="R54" s="179"/>
      <c r="S54" s="179"/>
      <c r="T54" s="1"/>
      <c r="W54" s="1"/>
      <c r="X54" s="178" t="s">
        <v>24</v>
      </c>
      <c r="Y54" s="179"/>
      <c r="Z54" s="179"/>
      <c r="AA54" s="179"/>
      <c r="AB54" s="179"/>
      <c r="AC54" s="179"/>
      <c r="AD54" s="179"/>
      <c r="AE54" s="1"/>
      <c r="AH54" s="1"/>
      <c r="AI54" s="472" t="s">
        <v>202</v>
      </c>
      <c r="AJ54" s="473"/>
      <c r="AK54" s="474"/>
      <c r="AL54" s="507">
        <f>170105*0.0000036</f>
        <v>0.61237799999999998</v>
      </c>
      <c r="AM54" s="522"/>
      <c r="AN54" s="1"/>
      <c r="AO54" s="168">
        <f>0.41664</f>
        <v>0.41664000000000001</v>
      </c>
      <c r="AP54" s="173" t="s">
        <v>157</v>
      </c>
      <c r="AQ54" s="173" t="s">
        <v>158</v>
      </c>
      <c r="AR54" s="173"/>
      <c r="AS54" s="173"/>
      <c r="AT54" s="173"/>
      <c r="BZ54" s="1"/>
      <c r="CF54" s="1"/>
    </row>
    <row r="55" spans="1:84" ht="18.75" customHeight="1" thickBot="1" x14ac:dyDescent="0.4">
      <c r="A55" s="1"/>
      <c r="B55" s="511" t="s">
        <v>325</v>
      </c>
      <c r="C55" s="378"/>
      <c r="D55" s="378"/>
      <c r="E55" s="378"/>
      <c r="F55" s="378"/>
      <c r="G55" s="378"/>
      <c r="H55" s="512"/>
      <c r="I55" s="1"/>
      <c r="L55" s="1"/>
      <c r="M55" s="545" t="s">
        <v>326</v>
      </c>
      <c r="N55" s="546"/>
      <c r="O55" s="546"/>
      <c r="P55" s="546"/>
      <c r="Q55" s="546"/>
      <c r="R55" s="546"/>
      <c r="S55" s="547"/>
      <c r="T55" s="1"/>
      <c r="W55" s="1"/>
      <c r="X55" s="542"/>
      <c r="Y55" s="180"/>
      <c r="Z55" s="180"/>
      <c r="AA55" s="180"/>
      <c r="AB55" s="180"/>
      <c r="AC55" s="180"/>
      <c r="AD55" s="180"/>
      <c r="AE55" s="1"/>
      <c r="AH55" s="1"/>
      <c r="AI55" s="472" t="s">
        <v>203</v>
      </c>
      <c r="AJ55" s="473"/>
      <c r="AK55" s="474"/>
      <c r="AL55" s="507">
        <f xml:space="preserve">  96772*0.0000036</f>
        <v>0.3483792</v>
      </c>
      <c r="AM55" s="522"/>
      <c r="AN55" s="1"/>
      <c r="AO55" s="169"/>
      <c r="AP55" s="173" t="s">
        <v>157</v>
      </c>
      <c r="AQ55" s="173" t="s">
        <v>184</v>
      </c>
      <c r="AR55" s="173"/>
      <c r="AS55" s="173"/>
      <c r="AT55" s="173"/>
      <c r="BZ55" s="1"/>
      <c r="CA55" s="289" t="s">
        <v>338</v>
      </c>
      <c r="CB55" s="290"/>
      <c r="CC55" s="290"/>
      <c r="CD55" s="290"/>
      <c r="CE55" s="290"/>
      <c r="CF55" s="1"/>
    </row>
    <row r="56" spans="1:84" ht="15.75" thickBot="1" x14ac:dyDescent="0.3">
      <c r="A56" s="1"/>
      <c r="B56" s="513"/>
      <c r="C56" s="267"/>
      <c r="D56" s="267"/>
      <c r="E56" s="267"/>
      <c r="F56" s="267"/>
      <c r="G56" s="267"/>
      <c r="H56" s="514"/>
      <c r="I56" s="1"/>
      <c r="L56" s="1"/>
      <c r="M56" s="548"/>
      <c r="N56" s="336"/>
      <c r="O56" s="336"/>
      <c r="P56" s="336"/>
      <c r="Q56" s="336"/>
      <c r="R56" s="336"/>
      <c r="S56" s="549"/>
      <c r="T56" s="1"/>
      <c r="W56" s="1"/>
      <c r="X56" s="180"/>
      <c r="Y56" s="180"/>
      <c r="Z56" s="180"/>
      <c r="AA56" s="180"/>
      <c r="AB56" s="180"/>
      <c r="AC56" s="180"/>
      <c r="AD56" s="180"/>
      <c r="AE56" s="1"/>
      <c r="AH56" s="1"/>
      <c r="AI56" s="472" t="s">
        <v>211</v>
      </c>
      <c r="AJ56" s="473"/>
      <c r="AK56" s="474"/>
      <c r="AL56" s="507">
        <f>304568*0.0000036</f>
        <v>1.0964448</v>
      </c>
      <c r="AM56" s="522"/>
      <c r="AN56" s="1"/>
      <c r="AO56" s="168">
        <f>0.84177</f>
        <v>0.84177000000000002</v>
      </c>
      <c r="AP56" s="173" t="s">
        <v>157</v>
      </c>
      <c r="AQ56" s="173" t="s">
        <v>163</v>
      </c>
      <c r="AR56" s="173"/>
      <c r="AS56" s="173"/>
      <c r="AT56" s="173"/>
      <c r="BZ56" s="1"/>
      <c r="CA56" s="520">
        <f>((Strategie_Strom!X69*CO2_Rechner_Strom!AL14)+(Strategie_Strom!Y69*CO2_Rechner_Strom!AL15)+(Strategie_Strom!Z69*CO2_Rechner_Strom!AL16)+(Strategie_Strom!AA69*CO2_Rechner_Strom!AL19)*1000*CO2_Rechner_Strom!AL10)</f>
        <v>0</v>
      </c>
      <c r="CB56" s="521"/>
      <c r="CC56" s="521"/>
      <c r="CD56" s="521"/>
      <c r="CE56" s="521"/>
      <c r="CF56" s="1"/>
    </row>
    <row r="57" spans="1:84" ht="18.75" customHeight="1" thickBot="1" x14ac:dyDescent="0.4">
      <c r="A57" s="1"/>
      <c r="B57" s="513"/>
      <c r="C57" s="267"/>
      <c r="D57" s="267"/>
      <c r="E57" s="267"/>
      <c r="F57" s="267"/>
      <c r="G57" s="267"/>
      <c r="H57" s="514"/>
      <c r="I57" s="1"/>
      <c r="L57" s="1"/>
      <c r="M57" s="548"/>
      <c r="N57" s="336"/>
      <c r="O57" s="336"/>
      <c r="P57" s="336"/>
      <c r="Q57" s="336"/>
      <c r="R57" s="336"/>
      <c r="S57" s="549"/>
      <c r="T57" s="22"/>
      <c r="U57" s="25"/>
      <c r="V57" s="25"/>
      <c r="W57" s="22"/>
      <c r="X57" s="180"/>
      <c r="Y57" s="180"/>
      <c r="Z57" s="180"/>
      <c r="AA57" s="180"/>
      <c r="AB57" s="180"/>
      <c r="AC57" s="180"/>
      <c r="AD57" s="180"/>
      <c r="AE57" s="1"/>
      <c r="AH57" s="1"/>
      <c r="AI57" s="504" t="s">
        <v>213</v>
      </c>
      <c r="AJ57" s="505"/>
      <c r="AK57" s="506"/>
      <c r="AL57" s="507">
        <f>184517*0.0000036</f>
        <v>0.6642612</v>
      </c>
      <c r="AM57" s="262"/>
      <c r="AN57" s="1"/>
      <c r="AO57" s="169"/>
      <c r="AP57" s="173" t="s">
        <v>157</v>
      </c>
      <c r="AQ57" s="173" t="s">
        <v>172</v>
      </c>
      <c r="AR57" s="173"/>
      <c r="AS57" s="173"/>
      <c r="AT57" s="173"/>
      <c r="BZ57" s="1"/>
      <c r="CA57" s="289" t="s">
        <v>339</v>
      </c>
      <c r="CB57" s="290"/>
      <c r="CC57" s="290"/>
      <c r="CD57" s="290"/>
      <c r="CE57" s="290"/>
      <c r="CF57" s="1"/>
    </row>
    <row r="58" spans="1:84" ht="15.75" thickBot="1" x14ac:dyDescent="0.3">
      <c r="A58" s="1"/>
      <c r="B58" s="515"/>
      <c r="C58" s="516"/>
      <c r="D58" s="516"/>
      <c r="E58" s="516"/>
      <c r="F58" s="516"/>
      <c r="G58" s="516"/>
      <c r="H58" s="517"/>
      <c r="I58" s="1"/>
      <c r="L58" s="1"/>
      <c r="M58" s="550"/>
      <c r="N58" s="551"/>
      <c r="O58" s="551"/>
      <c r="P58" s="551"/>
      <c r="Q58" s="551"/>
      <c r="R58" s="551"/>
      <c r="S58" s="552"/>
      <c r="T58" s="22"/>
      <c r="U58" s="25"/>
      <c r="V58" s="25"/>
      <c r="W58" s="22"/>
      <c r="X58" s="180"/>
      <c r="Y58" s="180"/>
      <c r="Z58" s="180"/>
      <c r="AA58" s="180"/>
      <c r="AB58" s="180"/>
      <c r="AC58" s="180"/>
      <c r="AD58" s="180"/>
      <c r="AE58" s="1"/>
      <c r="AH58" s="1"/>
      <c r="AI58" s="504" t="s">
        <v>206</v>
      </c>
      <c r="AJ58" s="505"/>
      <c r="AK58" s="506"/>
      <c r="AL58" s="507">
        <f xml:space="preserve">  207863*0.0000036</f>
        <v>0.74830679999999994</v>
      </c>
      <c r="AM58" s="262"/>
      <c r="AN58" s="1"/>
      <c r="AO58" s="169"/>
      <c r="AP58" s="173" t="s">
        <v>157</v>
      </c>
      <c r="AQ58" s="173" t="s">
        <v>179</v>
      </c>
      <c r="AR58" s="173"/>
      <c r="AS58" s="173"/>
      <c r="AT58" s="173"/>
      <c r="BZ58" s="1"/>
      <c r="CA58" s="520">
        <f>(Strategie_Strom!X69*CO2_Rechner_Strom!AL14*1000*CO2_Rechner_Strom!AL68)+(Strategie_Strom!Y69*CO2_Rechner_Strom!AL15*1000*CO2_Rechner_Strom!AL69)+(Strategie_Strom!Z69*CO2_Rechner_Strom!AL16*1000*CO2_Rechner_Strom!AL70)+(Strategie_Strom!AA69*CO2_Rechner_Strom!AL19*1000*CO2_Rechner_Strom!AL72)</f>
        <v>0</v>
      </c>
      <c r="CB58" s="521"/>
      <c r="CC58" s="521"/>
      <c r="CD58" s="521"/>
      <c r="CE58" s="521"/>
      <c r="CF58" s="1"/>
    </row>
    <row r="59" spans="1:84" ht="15.75" customHeight="1" thickBot="1" x14ac:dyDescent="0.4">
      <c r="A59" s="1"/>
      <c r="B59" s="510" t="s">
        <v>328</v>
      </c>
      <c r="C59" s="229"/>
      <c r="D59" s="229"/>
      <c r="E59" s="229"/>
      <c r="F59" s="229"/>
      <c r="G59" s="229"/>
      <c r="H59" s="229"/>
      <c r="I59" s="1"/>
      <c r="L59" s="1"/>
      <c r="M59" s="471" t="s">
        <v>165</v>
      </c>
      <c r="N59" s="180"/>
      <c r="O59" s="180"/>
      <c r="P59" s="180"/>
      <c r="Q59" s="180"/>
      <c r="R59" s="180"/>
      <c r="S59" s="180"/>
      <c r="T59" s="22"/>
      <c r="U59" s="523"/>
      <c r="V59" s="336"/>
      <c r="W59" s="22"/>
      <c r="X59" s="180"/>
      <c r="Y59" s="180"/>
      <c r="Z59" s="180"/>
      <c r="AA59" s="180"/>
      <c r="AB59" s="180"/>
      <c r="AC59" s="180"/>
      <c r="AD59" s="180"/>
      <c r="AE59" s="1"/>
      <c r="AH59" s="1"/>
      <c r="AI59" s="504" t="s">
        <v>210</v>
      </c>
      <c r="AJ59" s="505"/>
      <c r="AK59" s="506"/>
      <c r="AL59" s="507">
        <f xml:space="preserve">  98503*0.0000036</f>
        <v>0.3546108</v>
      </c>
      <c r="AM59" s="262"/>
      <c r="AN59" s="1"/>
      <c r="AO59" s="169"/>
      <c r="AP59" s="173" t="s">
        <v>157</v>
      </c>
      <c r="AQ59" s="173" t="s">
        <v>175</v>
      </c>
      <c r="AR59" s="173"/>
      <c r="AS59" s="173"/>
      <c r="AT59" s="173"/>
      <c r="BZ59" s="1"/>
      <c r="CA59" s="486" t="s">
        <v>340</v>
      </c>
      <c r="CB59" s="487"/>
      <c r="CC59" s="487"/>
      <c r="CD59" s="487"/>
      <c r="CE59" s="487"/>
      <c r="CF59" s="1"/>
    </row>
    <row r="60" spans="1:84" ht="24.95" customHeight="1" thickBot="1" x14ac:dyDescent="0.3">
      <c r="A60" s="1"/>
      <c r="B60" s="468">
        <f>(Strategie_Strom!G97*1000*CO2_Rechner_Strom!AL10)/1000</f>
        <v>0</v>
      </c>
      <c r="C60" s="469"/>
      <c r="D60" s="469"/>
      <c r="E60" s="469"/>
      <c r="F60" s="469"/>
      <c r="G60" s="469"/>
      <c r="H60" s="470"/>
      <c r="I60" s="1"/>
      <c r="L60" s="1"/>
      <c r="M60" s="468">
        <f>(Strategie_Strom!R97*1000*CO2_Rechner_Strom!AL10)/1000</f>
        <v>0</v>
      </c>
      <c r="N60" s="469"/>
      <c r="O60" s="469"/>
      <c r="P60" s="469"/>
      <c r="Q60" s="469"/>
      <c r="R60" s="469"/>
      <c r="S60" s="470"/>
      <c r="T60" s="22"/>
      <c r="U60" s="336"/>
      <c r="V60" s="336"/>
      <c r="W60" s="22"/>
      <c r="X60" s="180"/>
      <c r="Y60" s="180"/>
      <c r="Z60" s="180"/>
      <c r="AA60" s="180"/>
      <c r="AB60" s="180"/>
      <c r="AC60" s="180"/>
      <c r="AD60" s="180"/>
      <c r="AE60" s="1"/>
      <c r="AH60" s="1"/>
      <c r="AI60" s="504" t="s">
        <v>207</v>
      </c>
      <c r="AJ60" s="505"/>
      <c r="AK60" s="506"/>
      <c r="AL60" s="507">
        <f xml:space="preserve"> 212116*0.0000036</f>
        <v>0.76361760000000001</v>
      </c>
      <c r="AM60" s="262"/>
      <c r="AN60" s="1"/>
      <c r="AO60" s="168">
        <f>1.06922</f>
        <v>1.0692200000000001</v>
      </c>
      <c r="AP60" s="173" t="s">
        <v>157</v>
      </c>
      <c r="AQ60" s="173" t="s">
        <v>181</v>
      </c>
      <c r="AR60" s="173"/>
      <c r="AS60" s="173"/>
      <c r="AT60" s="173"/>
      <c r="BZ60" s="1"/>
      <c r="CA60" s="526">
        <f>(CA56-CA58)/1000</f>
        <v>0</v>
      </c>
      <c r="CB60" s="527"/>
      <c r="CC60" s="527"/>
      <c r="CD60" s="527"/>
      <c r="CE60" s="527"/>
      <c r="CF60" s="1"/>
    </row>
    <row r="61" spans="1:84" ht="15.75" customHeight="1" thickBot="1" x14ac:dyDescent="0.3">
      <c r="A61" s="1"/>
      <c r="B61" s="1"/>
      <c r="C61" s="1"/>
      <c r="D61" s="1"/>
      <c r="E61" s="1"/>
      <c r="F61" s="1"/>
      <c r="G61" s="1"/>
      <c r="H61" s="1"/>
      <c r="I61" s="1"/>
      <c r="L61" s="1"/>
      <c r="M61" s="544"/>
      <c r="N61" s="544"/>
      <c r="O61" s="544"/>
      <c r="P61" s="544"/>
      <c r="Q61" s="544"/>
      <c r="R61" s="544"/>
      <c r="S61" s="544"/>
      <c r="T61" s="22"/>
      <c r="U61" s="336"/>
      <c r="V61" s="336"/>
      <c r="W61" s="22"/>
      <c r="X61" s="117"/>
      <c r="Y61" s="117"/>
      <c r="Z61" s="117"/>
      <c r="AA61" s="117"/>
      <c r="AB61" s="117"/>
      <c r="AC61" s="117"/>
      <c r="AD61" s="117"/>
      <c r="AE61" s="1"/>
      <c r="AH61" s="1"/>
      <c r="AI61" s="504" t="s">
        <v>208</v>
      </c>
      <c r="AJ61" s="505"/>
      <c r="AK61" s="506"/>
      <c r="AL61" s="507">
        <f>258110*0.0000036</f>
        <v>0.92919599999999991</v>
      </c>
      <c r="AM61" s="262"/>
      <c r="AN61" s="1"/>
      <c r="AO61" s="169"/>
      <c r="AP61" s="173" t="s">
        <v>157</v>
      </c>
      <c r="AQ61" s="173" t="s">
        <v>166</v>
      </c>
      <c r="AR61" s="173"/>
      <c r="AS61" s="173"/>
      <c r="AT61" s="173"/>
      <c r="BZ61" s="1"/>
      <c r="CF61" s="1"/>
    </row>
    <row r="62" spans="1:84" ht="15.75" customHeight="1" thickBot="1" x14ac:dyDescent="0.3">
      <c r="A62" s="20"/>
      <c r="B62" s="20"/>
      <c r="C62" s="20"/>
      <c r="D62" s="20"/>
      <c r="E62" s="20"/>
      <c r="F62" s="20"/>
      <c r="G62" s="20"/>
      <c r="H62" s="20"/>
      <c r="I62" s="20"/>
      <c r="L62" s="20"/>
      <c r="M62" s="20"/>
      <c r="N62" s="20"/>
      <c r="O62" s="20"/>
      <c r="P62" s="20"/>
      <c r="Q62" s="20"/>
      <c r="R62" s="20"/>
      <c r="S62" s="20"/>
      <c r="T62" s="67"/>
      <c r="U62" s="207"/>
      <c r="V62" s="207"/>
      <c r="W62" s="67"/>
      <c r="X62" s="20"/>
      <c r="Y62" s="20"/>
      <c r="Z62" s="20"/>
      <c r="AA62" s="20"/>
      <c r="AB62" s="20"/>
      <c r="AC62" s="20"/>
      <c r="AD62" s="20"/>
      <c r="AE62" s="20"/>
      <c r="AH62" s="1"/>
      <c r="AI62" s="472" t="s">
        <v>209</v>
      </c>
      <c r="AJ62" s="473"/>
      <c r="AK62" s="474"/>
      <c r="AL62" s="507">
        <f>116269*0.0000036</f>
        <v>0.41856840000000001</v>
      </c>
      <c r="AM62" s="522"/>
      <c r="AN62" s="1"/>
      <c r="AO62" s="169"/>
      <c r="AP62" s="173" t="s">
        <v>157</v>
      </c>
      <c r="AQ62" s="173" t="s">
        <v>159</v>
      </c>
      <c r="AR62" s="173"/>
      <c r="AS62" s="173"/>
      <c r="AT62" s="173"/>
      <c r="BZ62" s="1"/>
      <c r="CF62" s="1"/>
    </row>
    <row r="63" spans="1:84" ht="15.75" customHeight="1" thickBot="1" x14ac:dyDescent="0.35">
      <c r="A63" s="20"/>
      <c r="I63" s="20"/>
      <c r="L63" s="20"/>
      <c r="M63" s="67"/>
      <c r="N63" s="67"/>
      <c r="O63" s="67"/>
      <c r="P63" s="67"/>
      <c r="Q63" s="67"/>
      <c r="R63" s="67"/>
      <c r="S63" s="67"/>
      <c r="T63" s="67"/>
      <c r="U63" s="207"/>
      <c r="V63" s="207"/>
      <c r="W63" s="67"/>
      <c r="X63" s="131"/>
      <c r="Y63" s="132"/>
      <c r="Z63" s="132"/>
      <c r="AA63" s="132"/>
      <c r="AB63" s="132"/>
      <c r="AC63" s="132"/>
      <c r="AD63" s="132"/>
      <c r="AE63" s="20"/>
      <c r="AH63" s="1"/>
      <c r="AI63" s="472" t="s">
        <v>309</v>
      </c>
      <c r="AJ63" s="473"/>
      <c r="AK63" s="474"/>
      <c r="AL63" s="507">
        <f>2923*0.0000036</f>
        <v>1.0522799999999999E-2</v>
      </c>
      <c r="AM63" s="522"/>
      <c r="AN63" s="1"/>
      <c r="AO63" s="169"/>
      <c r="AP63" s="173" t="s">
        <v>157</v>
      </c>
      <c r="AQ63" s="173" t="s">
        <v>160</v>
      </c>
      <c r="AR63" s="173"/>
      <c r="AS63" s="173"/>
      <c r="AT63" s="173"/>
      <c r="BZ63" s="1"/>
      <c r="CF63" s="1"/>
    </row>
    <row r="64" spans="1:84" ht="15.75" customHeight="1" thickBot="1" x14ac:dyDescent="0.3">
      <c r="A64" s="1"/>
      <c r="B64" s="1"/>
      <c r="C64" s="1"/>
      <c r="D64" s="1"/>
      <c r="E64" s="1"/>
      <c r="F64" s="1"/>
      <c r="G64" s="1"/>
      <c r="H64" s="1"/>
      <c r="I64" s="1"/>
      <c r="L64" s="1"/>
      <c r="M64" s="1"/>
      <c r="N64" s="1"/>
      <c r="O64" s="1"/>
      <c r="P64" s="1"/>
      <c r="Q64" s="1"/>
      <c r="R64" s="1"/>
      <c r="S64" s="1"/>
      <c r="T64" s="22"/>
      <c r="U64" s="116"/>
      <c r="V64" s="116"/>
      <c r="W64" s="22"/>
      <c r="X64" s="1"/>
      <c r="Y64" s="1"/>
      <c r="Z64" s="1"/>
      <c r="AA64" s="1"/>
      <c r="AB64" s="1"/>
      <c r="AC64" s="1"/>
      <c r="AD64" s="1"/>
      <c r="AE64" s="1"/>
      <c r="AH64" s="1"/>
      <c r="AI64" s="472" t="s">
        <v>308</v>
      </c>
      <c r="AJ64" s="473"/>
      <c r="AK64" s="474"/>
      <c r="AL64" s="507">
        <f xml:space="preserve"> 36824*0.0000036</f>
        <v>0.1325664</v>
      </c>
      <c r="AM64" s="522"/>
      <c r="AN64" s="1"/>
      <c r="AO64" s="169"/>
      <c r="AP64" s="173" t="s">
        <v>157</v>
      </c>
      <c r="AQ64" s="173" t="s">
        <v>310</v>
      </c>
      <c r="AR64" s="173"/>
      <c r="AS64" s="173"/>
      <c r="AT64" s="173"/>
      <c r="BZ64" s="1"/>
      <c r="CF64" s="1"/>
    </row>
    <row r="65" spans="1:84" ht="20.25" customHeight="1" x14ac:dyDescent="0.25">
      <c r="A65" s="1"/>
      <c r="B65" s="528" t="s">
        <v>327</v>
      </c>
      <c r="C65" s="529"/>
      <c r="D65" s="529"/>
      <c r="E65" s="529"/>
      <c r="F65" s="529"/>
      <c r="G65" s="529"/>
      <c r="H65" s="529"/>
      <c r="I65" s="1"/>
      <c r="L65" s="1"/>
      <c r="M65" s="528" t="s">
        <v>341</v>
      </c>
      <c r="N65" s="529"/>
      <c r="O65" s="529"/>
      <c r="P65" s="529"/>
      <c r="Q65" s="529"/>
      <c r="R65" s="529"/>
      <c r="S65" s="529"/>
      <c r="T65" s="22"/>
      <c r="U65" s="25"/>
      <c r="V65" s="25"/>
      <c r="W65" s="22"/>
      <c r="X65" s="528" t="s">
        <v>334</v>
      </c>
      <c r="Y65" s="529"/>
      <c r="Z65" s="529"/>
      <c r="AA65" s="529"/>
      <c r="AB65" s="529"/>
      <c r="AC65" s="529"/>
      <c r="AD65" s="529"/>
      <c r="AE65" s="1"/>
      <c r="AH65" s="1"/>
      <c r="AN65" s="1"/>
      <c r="AO65" s="167"/>
      <c r="AP65" s="173"/>
      <c r="AQ65" s="173"/>
      <c r="AR65" s="173"/>
      <c r="AS65" s="173"/>
      <c r="AT65" s="173"/>
      <c r="BZ65" s="1"/>
      <c r="CF65" s="1"/>
    </row>
    <row r="66" spans="1:84" ht="18.75" customHeight="1" thickBot="1" x14ac:dyDescent="0.4">
      <c r="A66" s="1"/>
      <c r="B66" s="518" t="s">
        <v>329</v>
      </c>
      <c r="C66" s="519"/>
      <c r="D66" s="519"/>
      <c r="E66" s="519"/>
      <c r="F66" s="519"/>
      <c r="G66" s="519"/>
      <c r="H66" s="519"/>
      <c r="I66" s="1"/>
      <c r="L66" s="1"/>
      <c r="M66" s="518" t="s">
        <v>165</v>
      </c>
      <c r="N66" s="519"/>
      <c r="O66" s="519"/>
      <c r="P66" s="519"/>
      <c r="Q66" s="519"/>
      <c r="R66" s="519"/>
      <c r="S66" s="519"/>
      <c r="T66" s="22"/>
      <c r="U66" s="25"/>
      <c r="V66" s="25"/>
      <c r="W66" s="22"/>
      <c r="X66" s="518" t="s">
        <v>165</v>
      </c>
      <c r="Y66" s="519"/>
      <c r="Z66" s="519"/>
      <c r="AA66" s="519"/>
      <c r="AB66" s="519"/>
      <c r="AC66" s="519"/>
      <c r="AD66" s="519"/>
      <c r="AE66" s="1"/>
      <c r="AH66" s="1"/>
      <c r="AI66" s="178" t="s">
        <v>183</v>
      </c>
      <c r="AJ66" s="179"/>
      <c r="AK66" s="179"/>
      <c r="AL66" s="179"/>
      <c r="AM66" s="179"/>
      <c r="AN66" s="1"/>
      <c r="AO66" s="167"/>
      <c r="AP66" s="173"/>
      <c r="AQ66" s="173"/>
      <c r="AR66" s="173"/>
      <c r="AS66" s="173"/>
      <c r="AT66" s="173"/>
      <c r="BZ66" s="1"/>
      <c r="CF66" s="1"/>
    </row>
    <row r="67" spans="1:84" ht="24.95" customHeight="1" thickBot="1" x14ac:dyDescent="0.3">
      <c r="A67" s="1"/>
      <c r="B67" s="498">
        <f>B12+B15+B20+B28+B36+B44+B51+B60</f>
        <v>0</v>
      </c>
      <c r="C67" s="499"/>
      <c r="D67" s="499"/>
      <c r="E67" s="499"/>
      <c r="F67" s="499"/>
      <c r="G67" s="499"/>
      <c r="H67" s="500"/>
      <c r="I67" s="1"/>
      <c r="L67" s="1"/>
      <c r="M67" s="498">
        <f>M12+M20+M28+M36+M44+M60-B67+B36</f>
        <v>0</v>
      </c>
      <c r="N67" s="499"/>
      <c r="O67" s="499"/>
      <c r="P67" s="499"/>
      <c r="Q67" s="499"/>
      <c r="R67" s="499"/>
      <c r="S67" s="500"/>
      <c r="T67" s="22"/>
      <c r="U67" s="25"/>
      <c r="V67" s="25"/>
      <c r="W67" s="22"/>
      <c r="X67" s="498">
        <f>(X12-M12)+(X20-M20)+(X28-M28)+X36+(X44-M44)+X51</f>
        <v>0</v>
      </c>
      <c r="Y67" s="499"/>
      <c r="Z67" s="499"/>
      <c r="AA67" s="499"/>
      <c r="AB67" s="499"/>
      <c r="AC67" s="499"/>
      <c r="AD67" s="500"/>
      <c r="AE67" s="1"/>
      <c r="AH67" s="1"/>
      <c r="AI67" s="247"/>
      <c r="AJ67" s="193"/>
      <c r="AK67" s="193"/>
      <c r="AL67" s="193"/>
      <c r="AM67" s="193"/>
      <c r="AN67" s="1"/>
      <c r="AO67" s="170" t="s">
        <v>384</v>
      </c>
      <c r="AP67" s="173"/>
      <c r="AQ67" s="173"/>
      <c r="AR67" s="173"/>
      <c r="AS67" s="173"/>
      <c r="AT67" s="173"/>
      <c r="BZ67" s="1"/>
      <c r="CF67" s="1"/>
    </row>
    <row r="68" spans="1:84" ht="15.75" customHeight="1" thickBot="1" x14ac:dyDescent="0.3">
      <c r="A68" s="1"/>
      <c r="B68" s="483"/>
      <c r="C68" s="298"/>
      <c r="D68" s="298"/>
      <c r="E68" s="298"/>
      <c r="F68" s="298"/>
      <c r="G68" s="298"/>
      <c r="H68" s="298"/>
      <c r="I68" s="1"/>
      <c r="L68" s="1"/>
      <c r="M68" s="138"/>
      <c r="N68" s="22"/>
      <c r="O68" s="22"/>
      <c r="P68" s="22"/>
      <c r="Q68" s="22"/>
      <c r="R68" s="22"/>
      <c r="S68" s="22"/>
      <c r="T68" s="22"/>
      <c r="U68" s="25"/>
      <c r="V68" s="25"/>
      <c r="W68" s="22"/>
      <c r="X68" s="483"/>
      <c r="Y68" s="298"/>
      <c r="Z68" s="298"/>
      <c r="AA68" s="298"/>
      <c r="AB68" s="298"/>
      <c r="AC68" s="298"/>
      <c r="AD68" s="298"/>
      <c r="AE68" s="1"/>
      <c r="AH68" s="1"/>
      <c r="AI68" s="530" t="s">
        <v>143</v>
      </c>
      <c r="AJ68" s="531"/>
      <c r="AK68" s="532"/>
      <c r="AL68" s="507">
        <v>1.2E-2</v>
      </c>
      <c r="AM68" s="522"/>
      <c r="AN68" s="1"/>
      <c r="AO68" s="168">
        <f>0.008761</f>
        <v>8.7609999999999997E-3</v>
      </c>
      <c r="AP68" s="173" t="s">
        <v>157</v>
      </c>
      <c r="AQ68" s="173" t="s">
        <v>193</v>
      </c>
      <c r="AR68" s="173"/>
      <c r="AS68" s="173"/>
      <c r="AT68" s="173"/>
      <c r="BZ68" s="1"/>
      <c r="CA68" s="247"/>
      <c r="CB68" s="503"/>
      <c r="CC68" s="503"/>
      <c r="CD68" s="503"/>
      <c r="CE68" s="503"/>
      <c r="CF68" s="1"/>
    </row>
    <row r="69" spans="1:84" ht="18.75" customHeight="1" thickBot="1" x14ac:dyDescent="0.3">
      <c r="L69" s="20"/>
      <c r="M69" s="533"/>
      <c r="N69" s="534"/>
      <c r="O69" s="534"/>
      <c r="P69" s="534"/>
      <c r="Q69" s="534"/>
      <c r="R69" s="534"/>
      <c r="S69" s="534"/>
      <c r="T69" s="67"/>
      <c r="U69" s="25"/>
      <c r="V69" s="25"/>
      <c r="W69" s="67"/>
      <c r="X69" s="86"/>
      <c r="Y69" s="86"/>
      <c r="Z69" s="86"/>
      <c r="AA69" s="86"/>
      <c r="AB69" s="86"/>
      <c r="AC69" s="86"/>
      <c r="AD69" s="86"/>
      <c r="AE69" s="20"/>
      <c r="AH69" s="1"/>
      <c r="AI69" s="535" t="s">
        <v>144</v>
      </c>
      <c r="AJ69" s="536"/>
      <c r="AK69" s="537"/>
      <c r="AL69" s="524">
        <f>17086*0.0000036</f>
        <v>6.1509599999999998E-2</v>
      </c>
      <c r="AM69" s="525"/>
      <c r="AN69" s="1"/>
      <c r="AO69" s="168">
        <f xml:space="preserve"> 0.055195</f>
        <v>5.5195000000000001E-2</v>
      </c>
      <c r="AP69" s="173" t="s">
        <v>157</v>
      </c>
      <c r="AQ69" s="173" t="s">
        <v>194</v>
      </c>
      <c r="AR69" s="173"/>
      <c r="AS69" s="173"/>
      <c r="AT69" s="173"/>
      <c r="BZ69" s="1"/>
      <c r="CA69" s="509"/>
      <c r="CB69" s="509"/>
      <c r="CC69" s="509"/>
      <c r="CD69" s="509"/>
      <c r="CE69" s="509"/>
      <c r="CF69" s="1"/>
    </row>
    <row r="70" spans="1:84" ht="18.75" customHeight="1" thickBot="1" x14ac:dyDescent="0.3">
      <c r="L70" s="20"/>
      <c r="M70" s="129"/>
      <c r="N70" s="129"/>
      <c r="O70" s="129"/>
      <c r="P70" s="129"/>
      <c r="Q70" s="129"/>
      <c r="R70" s="129"/>
      <c r="S70" s="129"/>
      <c r="T70" s="67"/>
      <c r="U70" s="523"/>
      <c r="V70" s="336"/>
      <c r="W70" s="67"/>
      <c r="X70" s="86"/>
      <c r="Y70" s="86"/>
      <c r="Z70" s="86"/>
      <c r="AA70" s="86"/>
      <c r="AB70" s="86"/>
      <c r="AC70" s="86"/>
      <c r="AD70" s="86"/>
      <c r="AE70" s="20"/>
      <c r="AH70" s="1"/>
      <c r="AI70" s="477" t="s">
        <v>145</v>
      </c>
      <c r="AJ70" s="478"/>
      <c r="AK70" s="479"/>
      <c r="AL70" s="524">
        <f>767*0.0000036</f>
        <v>2.7611999999999997E-3</v>
      </c>
      <c r="AM70" s="525"/>
      <c r="AN70" s="1"/>
      <c r="AO70" s="168">
        <f>0.002688</f>
        <v>2.6879999999999999E-3</v>
      </c>
      <c r="AP70" s="173" t="s">
        <v>157</v>
      </c>
      <c r="AQ70" s="173" t="s">
        <v>388</v>
      </c>
      <c r="AR70" s="173"/>
      <c r="AS70" s="173"/>
      <c r="AT70" s="173"/>
      <c r="BZ70" s="1"/>
      <c r="CA70" s="247"/>
      <c r="CB70" s="503"/>
      <c r="CC70" s="503"/>
      <c r="CD70" s="503"/>
      <c r="CE70" s="503"/>
      <c r="CF70" s="1"/>
    </row>
    <row r="71" spans="1:84" ht="24.95" customHeight="1" thickBot="1" x14ac:dyDescent="0.3">
      <c r="L71" s="20"/>
      <c r="T71" s="67"/>
      <c r="U71" s="336"/>
      <c r="V71" s="336"/>
      <c r="W71" s="22"/>
      <c r="X71" s="1"/>
      <c r="Y71" s="1"/>
      <c r="Z71" s="1"/>
      <c r="AA71" s="1"/>
      <c r="AB71" s="1"/>
      <c r="AC71" s="1"/>
      <c r="AD71" s="1"/>
      <c r="AE71" s="1"/>
      <c r="AH71" s="1"/>
      <c r="AI71" s="477" t="s">
        <v>212</v>
      </c>
      <c r="AJ71" s="478"/>
      <c r="AK71" s="479"/>
      <c r="AL71" s="524">
        <f xml:space="preserve"> 8271*0.0000036</f>
        <v>2.9775599999999999E-2</v>
      </c>
      <c r="AM71" s="525"/>
      <c r="AN71" s="1"/>
      <c r="AO71" s="168">
        <f>0.042921</f>
        <v>4.2921000000000001E-2</v>
      </c>
      <c r="AP71" s="173" t="s">
        <v>157</v>
      </c>
      <c r="AQ71" s="173" t="s">
        <v>195</v>
      </c>
      <c r="AR71" s="173"/>
      <c r="AS71" s="173"/>
      <c r="AT71" s="173"/>
      <c r="BZ71" s="1"/>
      <c r="CA71" s="508"/>
      <c r="CB71" s="508"/>
      <c r="CC71" s="508"/>
      <c r="CD71" s="508"/>
      <c r="CE71" s="508"/>
      <c r="CF71" s="1"/>
    </row>
    <row r="72" spans="1:84" ht="18.75" customHeight="1" thickBot="1" x14ac:dyDescent="0.3">
      <c r="L72" s="20"/>
      <c r="T72" s="67"/>
      <c r="U72" s="336"/>
      <c r="V72" s="336"/>
      <c r="W72" s="22"/>
      <c r="X72" s="528" t="s">
        <v>342</v>
      </c>
      <c r="Y72" s="529"/>
      <c r="Z72" s="529"/>
      <c r="AA72" s="529"/>
      <c r="AB72" s="529"/>
      <c r="AC72" s="529"/>
      <c r="AD72" s="529"/>
      <c r="AE72" s="1"/>
      <c r="AH72" s="1"/>
      <c r="AI72" s="477" t="s">
        <v>147</v>
      </c>
      <c r="AJ72" s="478"/>
      <c r="AK72" s="479"/>
      <c r="AL72" s="524">
        <f xml:space="preserve">  81935*0.0000036</f>
        <v>0.29496600000000001</v>
      </c>
      <c r="AM72" s="525"/>
      <c r="AN72" s="1"/>
      <c r="AO72" s="168">
        <v>0.42262899999999998</v>
      </c>
      <c r="AP72" s="173" t="s">
        <v>157</v>
      </c>
      <c r="AQ72" s="173" t="s">
        <v>196</v>
      </c>
      <c r="AR72" s="173"/>
      <c r="AS72" s="173"/>
      <c r="AT72" s="173"/>
      <c r="BZ72" s="1"/>
      <c r="CA72" s="67"/>
      <c r="CB72" s="67"/>
      <c r="CC72" s="67"/>
      <c r="CD72" s="67"/>
      <c r="CE72" s="67"/>
      <c r="CF72" s="1"/>
    </row>
    <row r="73" spans="1:84" ht="18.75" customHeight="1" thickBot="1" x14ac:dyDescent="0.3">
      <c r="L73" s="20"/>
      <c r="T73" s="67"/>
      <c r="U73" s="336"/>
      <c r="V73" s="336"/>
      <c r="W73" s="22"/>
      <c r="X73" s="518"/>
      <c r="Y73" s="519"/>
      <c r="Z73" s="519"/>
      <c r="AA73" s="519"/>
      <c r="AB73" s="519"/>
      <c r="AC73" s="519"/>
      <c r="AD73" s="519"/>
      <c r="AE73" s="1"/>
      <c r="AH73" s="1"/>
      <c r="AI73" s="599" t="s">
        <v>385</v>
      </c>
      <c r="AJ73" s="600"/>
      <c r="AK73" s="601"/>
      <c r="AL73" s="524">
        <f>0.050786</f>
        <v>5.0785999999999998E-2</v>
      </c>
      <c r="AM73" s="525"/>
      <c r="AN73" s="1"/>
      <c r="AO73" s="168">
        <v>2.5971000000000001E-2</v>
      </c>
      <c r="AP73" s="173" t="s">
        <v>157</v>
      </c>
      <c r="AQ73" s="173" t="s">
        <v>386</v>
      </c>
      <c r="AR73" s="173"/>
      <c r="AS73" s="173"/>
      <c r="AT73" s="173"/>
      <c r="BZ73" s="1"/>
      <c r="CA73" s="67"/>
      <c r="CB73" s="67"/>
      <c r="CC73" s="67"/>
      <c r="CD73" s="67"/>
      <c r="CE73" s="67"/>
      <c r="CF73" s="1"/>
    </row>
    <row r="74" spans="1:84" ht="24.95" customHeight="1" thickBot="1" x14ac:dyDescent="0.3">
      <c r="L74" s="20"/>
      <c r="T74" s="67"/>
      <c r="U74" s="207"/>
      <c r="V74" s="207"/>
      <c r="W74" s="22"/>
      <c r="X74" s="498">
        <f>M67+X67</f>
        <v>0</v>
      </c>
      <c r="Y74" s="499"/>
      <c r="Z74" s="499"/>
      <c r="AA74" s="499"/>
      <c r="AB74" s="499"/>
      <c r="AC74" s="499"/>
      <c r="AD74" s="500"/>
      <c r="AE74" s="1"/>
      <c r="AH74" s="1"/>
      <c r="AI74" s="180"/>
      <c r="AJ74" s="180"/>
      <c r="AK74" s="180"/>
      <c r="AL74" s="180"/>
      <c r="AM74" s="180"/>
      <c r="AN74" s="1"/>
      <c r="AO74" s="171" t="s">
        <v>384</v>
      </c>
      <c r="AP74" s="173"/>
      <c r="AQ74" s="173"/>
      <c r="AR74" s="173"/>
      <c r="AS74" s="173"/>
      <c r="AT74" s="173"/>
      <c r="BZ74" s="1"/>
      <c r="CA74" s="67"/>
      <c r="CB74" s="67"/>
      <c r="CC74" s="67"/>
      <c r="CD74" s="67"/>
      <c r="CE74" s="67"/>
      <c r="CF74" s="1"/>
    </row>
    <row r="75" spans="1:84" ht="15.75" customHeight="1" thickBot="1" x14ac:dyDescent="0.3">
      <c r="L75" s="20"/>
      <c r="T75" s="67"/>
      <c r="U75" s="207"/>
      <c r="V75" s="207"/>
      <c r="W75" s="22"/>
      <c r="X75" s="483"/>
      <c r="Y75" s="298"/>
      <c r="Z75" s="298"/>
      <c r="AA75" s="298"/>
      <c r="AB75" s="298"/>
      <c r="AC75" s="298"/>
      <c r="AD75" s="298"/>
      <c r="AE75" s="1"/>
      <c r="AH75" s="1"/>
      <c r="AI75" s="472" t="s">
        <v>214</v>
      </c>
      <c r="AJ75" s="473"/>
      <c r="AK75" s="474"/>
      <c r="AL75" s="507">
        <f>185082*0.0000036</f>
        <v>0.66629519999999998</v>
      </c>
      <c r="AM75" s="522"/>
      <c r="AN75" s="1"/>
      <c r="AO75" s="168">
        <f>0.44557</f>
        <v>0.44557000000000002</v>
      </c>
      <c r="AP75" s="173" t="s">
        <v>157</v>
      </c>
      <c r="AQ75" s="173" t="s">
        <v>167</v>
      </c>
      <c r="AR75" s="173"/>
      <c r="AS75" s="173"/>
      <c r="AT75" s="173"/>
      <c r="BZ75" s="1"/>
      <c r="CA75" s="67"/>
      <c r="CB75" s="67"/>
      <c r="CC75" s="67"/>
      <c r="CD75" s="67"/>
      <c r="CE75" s="67"/>
      <c r="CF75" s="1"/>
    </row>
    <row r="76" spans="1:84" ht="15.75" customHeight="1" thickBot="1" x14ac:dyDescent="0.3">
      <c r="L76" s="20"/>
      <c r="T76" s="67"/>
      <c r="U76" s="25"/>
      <c r="V76" s="25"/>
      <c r="W76" s="67"/>
      <c r="AE76" s="20"/>
      <c r="AH76" s="1"/>
      <c r="AI76" s="472" t="s">
        <v>203</v>
      </c>
      <c r="AJ76" s="473"/>
      <c r="AK76" s="474"/>
      <c r="AL76" s="507">
        <f>103149*0.0000036</f>
        <v>0.37133640000000001</v>
      </c>
      <c r="AM76" s="522"/>
      <c r="AN76" s="1"/>
      <c r="AO76" s="169"/>
      <c r="AP76" s="173" t="s">
        <v>157</v>
      </c>
      <c r="AQ76" s="173" t="s">
        <v>186</v>
      </c>
      <c r="AR76" s="173"/>
      <c r="AS76" s="173"/>
      <c r="AT76" s="173"/>
      <c r="BZ76" s="1"/>
      <c r="CA76" s="67"/>
      <c r="CB76" s="67"/>
      <c r="CC76" s="67"/>
      <c r="CD76" s="67"/>
      <c r="CE76" s="67"/>
      <c r="CF76" s="1"/>
    </row>
    <row r="77" spans="1:84" ht="18.75" customHeight="1" thickBot="1" x14ac:dyDescent="0.3">
      <c r="L77" s="20"/>
      <c r="T77" s="67"/>
      <c r="U77" s="25"/>
      <c r="V77" s="25"/>
      <c r="W77" s="67"/>
      <c r="AE77" s="20"/>
      <c r="AH77" s="1"/>
      <c r="AI77" s="472" t="s">
        <v>215</v>
      </c>
      <c r="AJ77" s="473"/>
      <c r="AK77" s="474"/>
      <c r="AL77" s="507">
        <f>332554*0.0000036</f>
        <v>1.1971943999999999</v>
      </c>
      <c r="AM77" s="522"/>
      <c r="AN77" s="1"/>
      <c r="AO77" s="168">
        <f>0.92281</f>
        <v>0.92281000000000002</v>
      </c>
      <c r="AP77" s="173" t="s">
        <v>157</v>
      </c>
      <c r="AQ77" s="173" t="s">
        <v>168</v>
      </c>
      <c r="AR77" s="173"/>
      <c r="AS77" s="173"/>
      <c r="AT77" s="173"/>
      <c r="BZ77" s="1"/>
      <c r="CA77" s="67"/>
      <c r="CB77" s="67"/>
      <c r="CC77" s="67"/>
      <c r="CD77" s="67"/>
      <c r="CE77" s="67"/>
      <c r="CF77" s="1"/>
    </row>
    <row r="78" spans="1:84" ht="18.75" customHeight="1" thickBot="1" x14ac:dyDescent="0.3">
      <c r="L78" s="20"/>
      <c r="T78" s="67"/>
      <c r="U78" s="25"/>
      <c r="V78" s="25"/>
      <c r="W78" s="67"/>
      <c r="AE78" s="20"/>
      <c r="AH78" s="1"/>
      <c r="AI78" s="504" t="s">
        <v>205</v>
      </c>
      <c r="AJ78" s="505"/>
      <c r="AK78" s="506"/>
      <c r="AL78" s="507">
        <f>198473*0.0000036</f>
        <v>0.71450279999999999</v>
      </c>
      <c r="AM78" s="262"/>
      <c r="AN78" s="1"/>
      <c r="AO78" s="169"/>
      <c r="AP78" s="173" t="s">
        <v>157</v>
      </c>
      <c r="AQ78" s="173" t="s">
        <v>171</v>
      </c>
      <c r="AR78" s="173"/>
      <c r="AS78" s="173"/>
      <c r="AT78" s="173"/>
      <c r="BZ78" s="1"/>
      <c r="CA78" s="247"/>
      <c r="CB78" s="503"/>
      <c r="CC78" s="503"/>
      <c r="CD78" s="503"/>
      <c r="CE78" s="503"/>
      <c r="CF78" s="1"/>
    </row>
    <row r="79" spans="1:84" ht="18.75" customHeight="1" thickBot="1" x14ac:dyDescent="0.3">
      <c r="L79" s="20"/>
      <c r="T79" s="67"/>
      <c r="U79" s="25"/>
      <c r="V79" s="25"/>
      <c r="W79" s="67"/>
      <c r="AE79" s="20"/>
      <c r="AH79" s="1"/>
      <c r="AI79" s="504" t="s">
        <v>206</v>
      </c>
      <c r="AJ79" s="505"/>
      <c r="AK79" s="506"/>
      <c r="AL79" s="507">
        <f xml:space="preserve">  229724*0.0000036</f>
        <v>0.82700639999999992</v>
      </c>
      <c r="AM79" s="262"/>
      <c r="AN79" s="1"/>
      <c r="AO79" s="169"/>
      <c r="AP79" s="173" t="s">
        <v>157</v>
      </c>
      <c r="AQ79" s="173" t="s">
        <v>176</v>
      </c>
      <c r="AR79" s="173"/>
      <c r="AS79" s="173"/>
      <c r="AT79" s="173"/>
      <c r="BZ79" s="1"/>
      <c r="CA79" s="509"/>
      <c r="CB79" s="509"/>
      <c r="CC79" s="509"/>
      <c r="CD79" s="509"/>
      <c r="CE79" s="509"/>
      <c r="CF79" s="1"/>
    </row>
    <row r="80" spans="1:84" ht="18.75" customHeight="1" thickBot="1" x14ac:dyDescent="0.3">
      <c r="L80" s="20"/>
      <c r="T80" s="20"/>
      <c r="W80" s="20"/>
      <c r="AE80" s="20"/>
      <c r="AH80" s="1"/>
      <c r="AI80" s="504" t="s">
        <v>210</v>
      </c>
      <c r="AJ80" s="505"/>
      <c r="AK80" s="506"/>
      <c r="AL80" s="507">
        <f xml:space="preserve"> 108834*0.0000036</f>
        <v>0.3918024</v>
      </c>
      <c r="AM80" s="262"/>
      <c r="AN80" s="1"/>
      <c r="AO80" s="169"/>
      <c r="AP80" s="173" t="s">
        <v>157</v>
      </c>
      <c r="AQ80" s="173" t="s">
        <v>174</v>
      </c>
      <c r="AR80" s="173"/>
      <c r="AS80" s="173"/>
      <c r="AT80" s="173"/>
      <c r="BZ80" s="1"/>
      <c r="CA80" s="247"/>
      <c r="CB80" s="503"/>
      <c r="CC80" s="503"/>
      <c r="CD80" s="503"/>
      <c r="CE80" s="503"/>
      <c r="CF80" s="1"/>
    </row>
    <row r="81" spans="12:84" ht="18.75" customHeight="1" thickBot="1" x14ac:dyDescent="0.3">
      <c r="L81" s="20"/>
      <c r="T81" s="20"/>
      <c r="W81" s="20"/>
      <c r="AE81" s="20"/>
      <c r="AH81" s="1"/>
      <c r="AI81" s="504" t="s">
        <v>207</v>
      </c>
      <c r="AJ81" s="505"/>
      <c r="AK81" s="506"/>
      <c r="AL81" s="507">
        <f>217000*0.0000036</f>
        <v>0.78120000000000001</v>
      </c>
      <c r="AM81" s="262"/>
      <c r="AN81" s="1"/>
      <c r="AO81" s="168">
        <f>1.08015</f>
        <v>1.0801499999999999</v>
      </c>
      <c r="AP81" s="173" t="s">
        <v>157</v>
      </c>
      <c r="AQ81" s="173" t="s">
        <v>185</v>
      </c>
      <c r="AR81" s="173"/>
      <c r="AS81" s="173"/>
      <c r="AT81" s="173"/>
      <c r="BZ81" s="1"/>
      <c r="CA81" s="508"/>
      <c r="CB81" s="508"/>
      <c r="CC81" s="508"/>
      <c r="CD81" s="508"/>
      <c r="CE81" s="508"/>
      <c r="CF81" s="1"/>
    </row>
    <row r="82" spans="12:84" ht="18.75" customHeight="1" thickBot="1" x14ac:dyDescent="0.3">
      <c r="L82" s="20"/>
      <c r="T82" s="20"/>
      <c r="W82" s="20"/>
      <c r="AE82" s="20"/>
      <c r="AH82" s="1"/>
      <c r="AI82" s="504" t="s">
        <v>208</v>
      </c>
      <c r="AJ82" s="505"/>
      <c r="AK82" s="506"/>
      <c r="AL82" s="507">
        <f>260409*0.0000036</f>
        <v>0.93747239999999998</v>
      </c>
      <c r="AM82" s="262"/>
      <c r="AN82" s="1"/>
      <c r="AO82" s="169"/>
      <c r="AP82" s="173" t="s">
        <v>157</v>
      </c>
      <c r="AQ82" s="173" t="s">
        <v>169</v>
      </c>
      <c r="AR82" s="173"/>
      <c r="AS82" s="173"/>
      <c r="AT82" s="173"/>
      <c r="BZ82" s="1"/>
      <c r="CA82" s="247"/>
      <c r="CB82" s="503"/>
      <c r="CC82" s="503"/>
      <c r="CD82" s="503"/>
      <c r="CE82" s="503"/>
      <c r="CF82" s="1"/>
    </row>
    <row r="83" spans="12:84" ht="18.75" customHeight="1" thickBot="1" x14ac:dyDescent="0.3">
      <c r="L83" s="20"/>
      <c r="T83" s="20"/>
      <c r="W83" s="20"/>
      <c r="AE83" s="20"/>
      <c r="AH83" s="1"/>
      <c r="AI83" s="472" t="s">
        <v>209</v>
      </c>
      <c r="AJ83" s="473"/>
      <c r="AK83" s="474"/>
      <c r="AL83" s="501">
        <f>117312*0.0000036</f>
        <v>0.42232319999999995</v>
      </c>
      <c r="AM83" s="502"/>
      <c r="AN83" s="1"/>
      <c r="AO83" s="169"/>
      <c r="AP83" s="173" t="s">
        <v>157</v>
      </c>
      <c r="AQ83" s="173" t="s">
        <v>170</v>
      </c>
      <c r="AR83" s="173"/>
      <c r="AS83" s="173"/>
      <c r="AT83" s="173"/>
      <c r="BZ83" s="1"/>
      <c r="CA83" s="508"/>
      <c r="CB83" s="508"/>
      <c r="CC83" s="508"/>
      <c r="CD83" s="508"/>
      <c r="CE83" s="508"/>
      <c r="CF83" s="1"/>
    </row>
    <row r="84" spans="12:84" ht="18.75" customHeight="1" thickBot="1" x14ac:dyDescent="0.3">
      <c r="L84" s="20"/>
      <c r="T84" s="20"/>
      <c r="W84" s="20"/>
      <c r="AE84" s="20"/>
      <c r="AH84" s="1"/>
      <c r="AI84" s="472" t="s">
        <v>309</v>
      </c>
      <c r="AJ84" s="473"/>
      <c r="AK84" s="474"/>
      <c r="AL84" s="501">
        <f>3819*0.0000036</f>
        <v>1.3748399999999999E-2</v>
      </c>
      <c r="AM84" s="502"/>
      <c r="AN84" s="1"/>
      <c r="AO84" s="168">
        <f>0.005154</f>
        <v>5.1539999999999997E-3</v>
      </c>
      <c r="AP84" s="173" t="s">
        <v>157</v>
      </c>
      <c r="AQ84" s="173" t="s">
        <v>307</v>
      </c>
      <c r="AR84" s="173"/>
      <c r="AS84" s="173"/>
      <c r="AT84" s="173"/>
      <c r="BZ84" s="1"/>
      <c r="CA84" s="247"/>
      <c r="CB84" s="503"/>
      <c r="CC84" s="503"/>
      <c r="CD84" s="503"/>
      <c r="CE84" s="503"/>
      <c r="CF84" s="1"/>
    </row>
    <row r="85" spans="12:84" ht="18.75" customHeight="1" thickBot="1" x14ac:dyDescent="0.3">
      <c r="L85" s="20"/>
      <c r="T85" s="20"/>
      <c r="W85" s="20"/>
      <c r="AE85" s="20"/>
      <c r="AH85" s="1"/>
      <c r="AI85" s="472" t="s">
        <v>308</v>
      </c>
      <c r="AJ85" s="473"/>
      <c r="AK85" s="474"/>
      <c r="AL85" s="501">
        <f xml:space="preserve"> 38029*0.0000036</f>
        <v>0.13690439999999998</v>
      </c>
      <c r="AM85" s="502"/>
      <c r="AN85" s="1"/>
      <c r="AO85" s="177"/>
      <c r="AP85" s="173" t="s">
        <v>157</v>
      </c>
      <c r="AQ85" s="173" t="s">
        <v>312</v>
      </c>
      <c r="AR85" s="173"/>
      <c r="AS85" s="173"/>
      <c r="AT85" s="173"/>
      <c r="BZ85" s="1"/>
      <c r="CA85" s="136"/>
      <c r="CB85" s="118"/>
      <c r="CC85" s="118"/>
      <c r="CD85" s="118"/>
      <c r="CE85" s="118"/>
      <c r="CF85" s="1"/>
    </row>
    <row r="86" spans="12:84" ht="5.0999999999999996" customHeight="1" x14ac:dyDescent="0.25">
      <c r="L86" s="20"/>
      <c r="T86" s="20"/>
      <c r="W86" s="20"/>
      <c r="AE86" s="20"/>
      <c r="AH86" s="1"/>
      <c r="AI86" s="2"/>
      <c r="AJ86" s="2"/>
      <c r="AK86" s="2"/>
      <c r="AL86" s="2"/>
      <c r="AM86" s="2"/>
      <c r="AN86" s="1"/>
      <c r="BZ86" s="1"/>
      <c r="CA86" s="137"/>
      <c r="CB86" s="137"/>
      <c r="CC86" s="137"/>
      <c r="CD86" s="137"/>
      <c r="CE86" s="137"/>
      <c r="CF86" s="1"/>
    </row>
    <row r="87" spans="12:84" ht="5.0999999999999996" customHeight="1" x14ac:dyDescent="0.25">
      <c r="L87" s="20"/>
      <c r="T87" s="20"/>
      <c r="W87" s="20"/>
      <c r="AE87" s="20"/>
      <c r="AH87" s="1"/>
      <c r="AI87" s="1"/>
      <c r="AJ87" s="1"/>
      <c r="AK87" s="1"/>
      <c r="AL87" s="1"/>
      <c r="AM87" s="1"/>
      <c r="AN87" s="1"/>
      <c r="BZ87" s="20"/>
      <c r="CA87" s="118"/>
      <c r="CB87" s="118"/>
      <c r="CC87" s="118"/>
      <c r="CD87" s="118"/>
      <c r="CE87" s="118"/>
      <c r="CF87" s="20"/>
    </row>
    <row r="88" spans="12:84" ht="24.95" customHeight="1" x14ac:dyDescent="0.25">
      <c r="L88" s="20"/>
      <c r="T88" s="20"/>
      <c r="W88" s="20"/>
      <c r="AE88" s="20"/>
      <c r="BZ88" s="20"/>
      <c r="CA88" s="67"/>
      <c r="CB88" s="67"/>
      <c r="CC88" s="67"/>
      <c r="CD88" s="67"/>
      <c r="CE88" s="67"/>
      <c r="CF88" s="20"/>
    </row>
    <row r="89" spans="12:84" ht="15.75" x14ac:dyDescent="0.25">
      <c r="L89" s="20"/>
      <c r="T89" s="20"/>
      <c r="W89" s="20"/>
      <c r="AE89" s="20"/>
      <c r="AI89" s="13"/>
      <c r="AJ89" s="115"/>
      <c r="BZ89" s="20"/>
      <c r="CA89" s="20"/>
      <c r="CB89" s="20"/>
      <c r="CC89" s="20"/>
      <c r="CD89" s="20"/>
      <c r="CE89" s="20"/>
      <c r="CF89" s="20"/>
    </row>
    <row r="90" spans="12:84" x14ac:dyDescent="0.25">
      <c r="L90" s="20"/>
      <c r="T90" s="20"/>
      <c r="W90" s="20"/>
      <c r="AE90" s="20"/>
    </row>
    <row r="91" spans="12:84" x14ac:dyDescent="0.25">
      <c r="L91" s="20"/>
      <c r="T91" s="20"/>
      <c r="W91" s="20"/>
      <c r="AE91" s="20"/>
    </row>
    <row r="92" spans="12:84" ht="24.95" customHeight="1" x14ac:dyDescent="0.25">
      <c r="L92" s="20"/>
      <c r="T92" s="20"/>
      <c r="W92" s="20"/>
      <c r="AE92" s="20"/>
    </row>
    <row r="93" spans="12:84" x14ac:dyDescent="0.25">
      <c r="L93" s="20"/>
      <c r="T93" s="20"/>
      <c r="W93" s="20"/>
      <c r="AE93" s="20"/>
    </row>
    <row r="94" spans="12:84" ht="15" customHeight="1" x14ac:dyDescent="0.25">
      <c r="L94" s="20"/>
      <c r="T94" s="20"/>
      <c r="W94" s="20"/>
      <c r="AE94" s="20"/>
    </row>
    <row r="95" spans="12:84" x14ac:dyDescent="0.25">
      <c r="L95" s="20"/>
      <c r="T95" s="20"/>
      <c r="W95" s="20"/>
      <c r="AE95" s="20"/>
    </row>
    <row r="96" spans="12:84" x14ac:dyDescent="0.25">
      <c r="L96" s="20"/>
      <c r="T96" s="20"/>
      <c r="W96" s="20"/>
      <c r="AE96" s="20"/>
    </row>
    <row r="97" spans="12:33" ht="24.95" customHeight="1" x14ac:dyDescent="0.25">
      <c r="L97" s="20"/>
      <c r="T97" s="20"/>
      <c r="W97" s="20"/>
      <c r="AE97" s="20"/>
    </row>
    <row r="98" spans="12:33" x14ac:dyDescent="0.25">
      <c r="L98" s="20"/>
      <c r="T98" s="20"/>
      <c r="W98" s="20"/>
      <c r="AE98" s="20"/>
    </row>
    <row r="99" spans="12:33" ht="15.75" customHeight="1" x14ac:dyDescent="0.25">
      <c r="L99" s="20"/>
      <c r="T99" s="20"/>
      <c r="W99" s="20"/>
      <c r="AE99" s="20"/>
    </row>
    <row r="100" spans="12:33" ht="24.95" customHeight="1" x14ac:dyDescent="0.25">
      <c r="L100" s="20"/>
      <c r="T100" s="20"/>
      <c r="W100" s="20"/>
      <c r="AE100" s="20"/>
    </row>
    <row r="101" spans="12:33" s="20" customFormat="1" ht="5.0999999999999996" customHeight="1" x14ac:dyDescent="0.25"/>
    <row r="102" spans="12:33" x14ac:dyDescent="0.25">
      <c r="M102" s="542"/>
      <c r="N102" s="543"/>
      <c r="O102" s="543"/>
      <c r="P102" s="543"/>
      <c r="Q102" s="543"/>
      <c r="R102" s="543"/>
      <c r="S102" s="543"/>
      <c r="W102" s="20"/>
      <c r="AE102" s="20"/>
    </row>
    <row r="103" spans="12:33" ht="5.0999999999999996" customHeight="1" x14ac:dyDescent="0.25">
      <c r="M103" s="20"/>
      <c r="N103" s="20"/>
      <c r="O103" s="20"/>
      <c r="P103" s="20"/>
      <c r="Q103" s="20"/>
      <c r="R103" s="20"/>
      <c r="S103" s="20"/>
      <c r="W103" s="20"/>
      <c r="AE103" s="20"/>
    </row>
    <row r="104" spans="12:33" x14ac:dyDescent="0.25">
      <c r="U104" s="485"/>
      <c r="V104" s="293"/>
      <c r="W104" s="20"/>
      <c r="AE104" s="20"/>
      <c r="AF104" s="485"/>
      <c r="AG104" s="293"/>
    </row>
    <row r="105" spans="12:33" x14ac:dyDescent="0.25">
      <c r="U105" s="293"/>
      <c r="V105" s="293"/>
      <c r="W105" s="20"/>
      <c r="AE105" s="20"/>
      <c r="AF105" s="293"/>
      <c r="AG105" s="293"/>
    </row>
    <row r="106" spans="12:33" ht="24.95" customHeight="1" x14ac:dyDescent="0.25">
      <c r="U106" s="293"/>
      <c r="V106" s="293"/>
      <c r="W106" s="20"/>
      <c r="AE106" s="20"/>
      <c r="AF106" s="293"/>
      <c r="AG106" s="293"/>
    </row>
    <row r="107" spans="12:33" ht="15.75" customHeight="1" x14ac:dyDescent="0.25">
      <c r="U107" s="182"/>
      <c r="V107" s="182"/>
      <c r="W107" s="20"/>
      <c r="AE107" s="20"/>
      <c r="AF107" s="182"/>
      <c r="AG107" s="182"/>
    </row>
    <row r="108" spans="12:33" ht="24.95" customHeight="1" x14ac:dyDescent="0.25">
      <c r="W108" s="20"/>
      <c r="AE108" s="20"/>
    </row>
    <row r="109" spans="12:33" ht="5.0999999999999996" customHeight="1" x14ac:dyDescent="0.25">
      <c r="W109" s="20"/>
      <c r="AE109" s="20"/>
    </row>
    <row r="110" spans="12:33" x14ac:dyDescent="0.25">
      <c r="W110" s="20"/>
      <c r="X110" s="20"/>
      <c r="Y110" s="20"/>
      <c r="Z110" s="20"/>
      <c r="AA110" s="20"/>
      <c r="AB110" s="20"/>
      <c r="AC110" s="20"/>
      <c r="AD110" s="20"/>
      <c r="AE110" s="20"/>
    </row>
  </sheetData>
  <sheetProtection password="E932" sheet="1" objects="1" scenarios="1"/>
  <mergeCells count="313">
    <mergeCell ref="AI73:AK73"/>
    <mergeCell ref="AL73:AM73"/>
    <mergeCell ref="CA48:CE48"/>
    <mergeCell ref="CA49:CE49"/>
    <mergeCell ref="CA50:CE50"/>
    <mergeCell ref="CA51:CE51"/>
    <mergeCell ref="CA55:CE55"/>
    <mergeCell ref="CA56:CE56"/>
    <mergeCell ref="CA57:CE57"/>
    <mergeCell ref="CA59:CE59"/>
    <mergeCell ref="CA58:CE58"/>
    <mergeCell ref="AI49:AK49"/>
    <mergeCell ref="AL49:AM49"/>
    <mergeCell ref="AI50:AK50"/>
    <mergeCell ref="AL50:AM50"/>
    <mergeCell ref="AI51:AK51"/>
    <mergeCell ref="AL51:AM51"/>
    <mergeCell ref="B52:H52"/>
    <mergeCell ref="M47:S52"/>
    <mergeCell ref="X52:AD52"/>
    <mergeCell ref="CA32:CE32"/>
    <mergeCell ref="CA33:CE33"/>
    <mergeCell ref="CA37:CE37"/>
    <mergeCell ref="CA38:CE38"/>
    <mergeCell ref="CA39:CE39"/>
    <mergeCell ref="CA40:CE40"/>
    <mergeCell ref="CA41:CE41"/>
    <mergeCell ref="CA42:CE42"/>
    <mergeCell ref="CA46:CE46"/>
    <mergeCell ref="AL45:AM45"/>
    <mergeCell ref="AI45:AK45"/>
    <mergeCell ref="AL42:AM42"/>
    <mergeCell ref="AI43:AK43"/>
    <mergeCell ref="AL43:AM43"/>
    <mergeCell ref="AI44:AK44"/>
    <mergeCell ref="AL44:AM44"/>
    <mergeCell ref="AI46:AM46"/>
    <mergeCell ref="B40:H42"/>
    <mergeCell ref="B45:H45"/>
    <mergeCell ref="B32:H32"/>
    <mergeCell ref="B33:H34"/>
    <mergeCell ref="B43:H43"/>
    <mergeCell ref="M43:S43"/>
    <mergeCell ref="X43:AD43"/>
    <mergeCell ref="M44:S44"/>
    <mergeCell ref="X44:AD44"/>
    <mergeCell ref="X31:AD31"/>
    <mergeCell ref="B21:H21"/>
    <mergeCell ref="M21:S21"/>
    <mergeCell ref="X21:AD21"/>
    <mergeCell ref="B29:H29"/>
    <mergeCell ref="M31:S31"/>
    <mergeCell ref="X22:AD22"/>
    <mergeCell ref="B28:H28"/>
    <mergeCell ref="AI8:AM8"/>
    <mergeCell ref="CA8:CE8"/>
    <mergeCell ref="M9:S9"/>
    <mergeCell ref="X9:AD9"/>
    <mergeCell ref="AI9:AM9"/>
    <mergeCell ref="CA9:CE9"/>
    <mergeCell ref="X28:AD28"/>
    <mergeCell ref="CA18:CE18"/>
    <mergeCell ref="AI19:AK19"/>
    <mergeCell ref="AL19:AM19"/>
    <mergeCell ref="X19:AD19"/>
    <mergeCell ref="AI22:AK22"/>
    <mergeCell ref="AL22:AM22"/>
    <mergeCell ref="AI23:AK23"/>
    <mergeCell ref="AL23:AM23"/>
    <mergeCell ref="M18:S18"/>
    <mergeCell ref="AI18:AK18"/>
    <mergeCell ref="AL18:AM18"/>
    <mergeCell ref="M28:S28"/>
    <mergeCell ref="AI27:AM27"/>
    <mergeCell ref="M10:S10"/>
    <mergeCell ref="X10:AD10"/>
    <mergeCell ref="CA12:CE13"/>
    <mergeCell ref="CA15:CE16"/>
    <mergeCell ref="AI10:AK10"/>
    <mergeCell ref="CA10:CE10"/>
    <mergeCell ref="U11:V12"/>
    <mergeCell ref="X11:AD11"/>
    <mergeCell ref="AI11:AM11"/>
    <mergeCell ref="CA11:CE11"/>
    <mergeCell ref="M12:S12"/>
    <mergeCell ref="X12:AD12"/>
    <mergeCell ref="AI12:AM13"/>
    <mergeCell ref="M11:S11"/>
    <mergeCell ref="CA17:CE17"/>
    <mergeCell ref="AI14:AK14"/>
    <mergeCell ref="AL14:AM14"/>
    <mergeCell ref="CA14:CE14"/>
    <mergeCell ref="B12:H12"/>
    <mergeCell ref="AI16:AK17"/>
    <mergeCell ref="AL16:AM17"/>
    <mergeCell ref="AI15:AK15"/>
    <mergeCell ref="AL15:AM15"/>
    <mergeCell ref="M17:S17"/>
    <mergeCell ref="X17:AD17"/>
    <mergeCell ref="M14:S16"/>
    <mergeCell ref="X14:AD16"/>
    <mergeCell ref="B14:H14"/>
    <mergeCell ref="B15:H15"/>
    <mergeCell ref="AI39:AK39"/>
    <mergeCell ref="AI29:AK29"/>
    <mergeCell ref="AL29:AM29"/>
    <mergeCell ref="M30:S30"/>
    <mergeCell ref="X30:AD30"/>
    <mergeCell ref="AI30:AK30"/>
    <mergeCell ref="AL30:AM30"/>
    <mergeCell ref="X32:AD32"/>
    <mergeCell ref="M32:S32"/>
    <mergeCell ref="X39:AD39"/>
    <mergeCell ref="AI33:AK33"/>
    <mergeCell ref="AL33:AM33"/>
    <mergeCell ref="AL39:AM39"/>
    <mergeCell ref="AI37:AK37"/>
    <mergeCell ref="AL37:AM37"/>
    <mergeCell ref="AI38:AK38"/>
    <mergeCell ref="AL38:AM38"/>
    <mergeCell ref="AI35:AK35"/>
    <mergeCell ref="AL35:AM35"/>
    <mergeCell ref="AI36:AK36"/>
    <mergeCell ref="AL36:AM36"/>
    <mergeCell ref="AL31:AM31"/>
    <mergeCell ref="AI32:AK32"/>
    <mergeCell ref="AL32:AM32"/>
    <mergeCell ref="AI40:AK40"/>
    <mergeCell ref="AL40:AM40"/>
    <mergeCell ref="AI41:AK41"/>
    <mergeCell ref="AL41:AM41"/>
    <mergeCell ref="AI42:AK42"/>
    <mergeCell ref="M45:O45"/>
    <mergeCell ref="Q45:S45"/>
    <mergeCell ref="X45:Z45"/>
    <mergeCell ref="AB45:AD45"/>
    <mergeCell ref="X40:AD42"/>
    <mergeCell ref="M40:S42"/>
    <mergeCell ref="M53:S53"/>
    <mergeCell ref="M55:S58"/>
    <mergeCell ref="X55:AD60"/>
    <mergeCell ref="AI52:AK52"/>
    <mergeCell ref="AL52:AM52"/>
    <mergeCell ref="AI53:AM53"/>
    <mergeCell ref="AI54:AK54"/>
    <mergeCell ref="AL54:AM54"/>
    <mergeCell ref="AI55:AK55"/>
    <mergeCell ref="AL55:AM55"/>
    <mergeCell ref="M102:S102"/>
    <mergeCell ref="X65:AD65"/>
    <mergeCell ref="X66:AD66"/>
    <mergeCell ref="X67:AD67"/>
    <mergeCell ref="X68:AD68"/>
    <mergeCell ref="AI66:AM66"/>
    <mergeCell ref="AI67:AM67"/>
    <mergeCell ref="AI62:AK62"/>
    <mergeCell ref="AL62:AM62"/>
    <mergeCell ref="U59:V63"/>
    <mergeCell ref="AI59:AK59"/>
    <mergeCell ref="AL59:AM59"/>
    <mergeCell ref="AI60:AK60"/>
    <mergeCell ref="AI63:AK63"/>
    <mergeCell ref="AL63:AM63"/>
    <mergeCell ref="AI64:AK64"/>
    <mergeCell ref="AL64:AM64"/>
    <mergeCell ref="AI79:AK79"/>
    <mergeCell ref="AL79:AM79"/>
    <mergeCell ref="M61:S61"/>
    <mergeCell ref="AL60:AM60"/>
    <mergeCell ref="AI61:AK61"/>
    <mergeCell ref="AL61:AM61"/>
    <mergeCell ref="M65:S65"/>
    <mergeCell ref="B46:H46"/>
    <mergeCell ref="M46:S46"/>
    <mergeCell ref="X46:AD46"/>
    <mergeCell ref="B47:H49"/>
    <mergeCell ref="B50:H50"/>
    <mergeCell ref="B51:H51"/>
    <mergeCell ref="X50:AD50"/>
    <mergeCell ref="X51:AD51"/>
    <mergeCell ref="X47:AD49"/>
    <mergeCell ref="AI47:AM47"/>
    <mergeCell ref="AI71:AK71"/>
    <mergeCell ref="AL71:AM71"/>
    <mergeCell ref="CA71:CE71"/>
    <mergeCell ref="AI72:AK72"/>
    <mergeCell ref="AI68:AK68"/>
    <mergeCell ref="AL68:AM68"/>
    <mergeCell ref="CA68:CE68"/>
    <mergeCell ref="M69:S69"/>
    <mergeCell ref="AI69:AK69"/>
    <mergeCell ref="AL69:AM69"/>
    <mergeCell ref="CA69:CE69"/>
    <mergeCell ref="AI56:AK56"/>
    <mergeCell ref="AL56:AM56"/>
    <mergeCell ref="AI57:AK57"/>
    <mergeCell ref="AL57:AM57"/>
    <mergeCell ref="M66:S66"/>
    <mergeCell ref="M67:S67"/>
    <mergeCell ref="AI58:AK58"/>
    <mergeCell ref="AL58:AM58"/>
    <mergeCell ref="M54:S54"/>
    <mergeCell ref="X54:AD54"/>
    <mergeCell ref="AI48:AK48"/>
    <mergeCell ref="AL48:AM48"/>
    <mergeCell ref="CA79:CE79"/>
    <mergeCell ref="B60:H60"/>
    <mergeCell ref="B59:H59"/>
    <mergeCell ref="B55:H58"/>
    <mergeCell ref="B66:H66"/>
    <mergeCell ref="CA47:CE47"/>
    <mergeCell ref="AI74:AM74"/>
    <mergeCell ref="AI75:AK75"/>
    <mergeCell ref="AL75:AM75"/>
    <mergeCell ref="U70:V75"/>
    <mergeCell ref="AI70:AK70"/>
    <mergeCell ref="AL70:AM70"/>
    <mergeCell ref="CA60:CE60"/>
    <mergeCell ref="X72:AD72"/>
    <mergeCell ref="X73:AD73"/>
    <mergeCell ref="X74:AD74"/>
    <mergeCell ref="X75:AD75"/>
    <mergeCell ref="AI76:AK76"/>
    <mergeCell ref="AL76:AM76"/>
    <mergeCell ref="AI77:AK77"/>
    <mergeCell ref="AL77:AM77"/>
    <mergeCell ref="AL72:AM72"/>
    <mergeCell ref="B65:H65"/>
    <mergeCell ref="CA70:CE70"/>
    <mergeCell ref="AF104:AG107"/>
    <mergeCell ref="B67:H67"/>
    <mergeCell ref="B68:H68"/>
    <mergeCell ref="AI84:AK84"/>
    <mergeCell ref="AL84:AM84"/>
    <mergeCell ref="CA84:CE84"/>
    <mergeCell ref="B54:H54"/>
    <mergeCell ref="AI82:AK82"/>
    <mergeCell ref="AL82:AM82"/>
    <mergeCell ref="CA82:CE82"/>
    <mergeCell ref="AI83:AK83"/>
    <mergeCell ref="AL83:AM83"/>
    <mergeCell ref="CA83:CE83"/>
    <mergeCell ref="AI85:AK85"/>
    <mergeCell ref="AL85:AM85"/>
    <mergeCell ref="AI80:AK80"/>
    <mergeCell ref="AL80:AM80"/>
    <mergeCell ref="CA80:CE80"/>
    <mergeCell ref="AI81:AK81"/>
    <mergeCell ref="AL81:AM81"/>
    <mergeCell ref="CA81:CE81"/>
    <mergeCell ref="AI78:AK78"/>
    <mergeCell ref="AL78:AM78"/>
    <mergeCell ref="CA78:CE78"/>
    <mergeCell ref="U104:V107"/>
    <mergeCell ref="M39:S39"/>
    <mergeCell ref="B27:H27"/>
    <mergeCell ref="M23:S26"/>
    <mergeCell ref="X23:AD26"/>
    <mergeCell ref="M20:S20"/>
    <mergeCell ref="X20:AD20"/>
    <mergeCell ref="B20:H20"/>
    <mergeCell ref="B53:H53"/>
    <mergeCell ref="X53:AD53"/>
    <mergeCell ref="M59:S59"/>
    <mergeCell ref="M60:S60"/>
    <mergeCell ref="M27:S27"/>
    <mergeCell ref="X27:AD27"/>
    <mergeCell ref="B23:H26"/>
    <mergeCell ref="M38:S38"/>
    <mergeCell ref="M22:S22"/>
    <mergeCell ref="M29:S29"/>
    <mergeCell ref="X29:AD29"/>
    <mergeCell ref="B30:H30"/>
    <mergeCell ref="B38:H38"/>
    <mergeCell ref="B39:H39"/>
    <mergeCell ref="B44:H44"/>
    <mergeCell ref="B22:H22"/>
    <mergeCell ref="M19:S19"/>
    <mergeCell ref="B8:H8"/>
    <mergeCell ref="B9:H9"/>
    <mergeCell ref="B10:H10"/>
    <mergeCell ref="X18:AD18"/>
    <mergeCell ref="B17:H17"/>
    <mergeCell ref="B18:H18"/>
    <mergeCell ref="B16:H16"/>
    <mergeCell ref="B11:H11"/>
    <mergeCell ref="M8:S8"/>
    <mergeCell ref="X8:AD8"/>
    <mergeCell ref="B19:H19"/>
    <mergeCell ref="CA20:CE20"/>
    <mergeCell ref="CA23:CE23"/>
    <mergeCell ref="CA25:CE25"/>
    <mergeCell ref="CA27:CE27"/>
    <mergeCell ref="B37:H37"/>
    <mergeCell ref="M37:S37"/>
    <mergeCell ref="X37:AD37"/>
    <mergeCell ref="B35:H35"/>
    <mergeCell ref="B36:H36"/>
    <mergeCell ref="M33:S34"/>
    <mergeCell ref="M35:S35"/>
    <mergeCell ref="X35:AD35"/>
    <mergeCell ref="M36:S36"/>
    <mergeCell ref="X36:AD36"/>
    <mergeCell ref="X33:AD34"/>
    <mergeCell ref="AI20:AM21"/>
    <mergeCell ref="AI24:AK24"/>
    <mergeCell ref="AL24:AM24"/>
    <mergeCell ref="AI25:AK25"/>
    <mergeCell ref="AL25:AM25"/>
    <mergeCell ref="AI26:AM26"/>
    <mergeCell ref="AI34:AM34"/>
    <mergeCell ref="AI31:AK31"/>
    <mergeCell ref="AI28:AM28"/>
  </mergeCell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C11F"/>
  </sheetPr>
  <dimension ref="A2:N38"/>
  <sheetViews>
    <sheetView showGridLines="0" workbookViewId="0">
      <selection activeCell="O23" sqref="O23"/>
    </sheetView>
  </sheetViews>
  <sheetFormatPr baseColWidth="10" defaultRowHeight="15" x14ac:dyDescent="0.25"/>
  <cols>
    <col min="1" max="1" width="3.7109375" customWidth="1"/>
    <col min="3" max="3" width="5.28515625" customWidth="1"/>
    <col min="13" max="13" width="3.7109375" customWidth="1"/>
  </cols>
  <sheetData>
    <row r="2" spans="1:13" ht="6.95" customHeight="1" x14ac:dyDescent="0.25">
      <c r="A2" s="1"/>
      <c r="B2" s="1"/>
      <c r="C2" s="1"/>
      <c r="D2" s="1"/>
      <c r="E2" s="1"/>
      <c r="F2" s="1"/>
      <c r="G2" s="1"/>
      <c r="H2" s="1"/>
      <c r="I2" s="1"/>
      <c r="J2" s="1"/>
      <c r="K2" s="1"/>
      <c r="L2" s="1"/>
      <c r="M2" s="1"/>
    </row>
    <row r="3" spans="1:13" ht="18.75" x14ac:dyDescent="0.3">
      <c r="A3" s="1"/>
      <c r="B3" s="23" t="s">
        <v>261</v>
      </c>
      <c r="M3" s="1"/>
    </row>
    <row r="4" spans="1:13" x14ac:dyDescent="0.25">
      <c r="A4" s="1"/>
      <c r="M4" s="1"/>
    </row>
    <row r="5" spans="1:13" x14ac:dyDescent="0.25">
      <c r="A5" s="1"/>
      <c r="M5" s="1"/>
    </row>
    <row r="6" spans="1:13" x14ac:dyDescent="0.25">
      <c r="A6" s="1"/>
      <c r="M6" s="1"/>
    </row>
    <row r="7" spans="1:13" x14ac:dyDescent="0.25">
      <c r="A7" s="1"/>
      <c r="M7" s="1"/>
    </row>
    <row r="8" spans="1:13" x14ac:dyDescent="0.25">
      <c r="A8" s="1"/>
      <c r="M8" s="1"/>
    </row>
    <row r="9" spans="1:13" x14ac:dyDescent="0.25">
      <c r="A9" s="1"/>
      <c r="B9" s="95" t="s">
        <v>262</v>
      </c>
      <c r="E9" t="s">
        <v>263</v>
      </c>
      <c r="M9" s="1"/>
    </row>
    <row r="10" spans="1:13" x14ac:dyDescent="0.25">
      <c r="A10" s="1"/>
      <c r="M10" s="1"/>
    </row>
    <row r="11" spans="1:13" x14ac:dyDescent="0.25">
      <c r="A11" s="1"/>
      <c r="B11" s="95" t="s">
        <v>264</v>
      </c>
      <c r="E11" t="s">
        <v>265</v>
      </c>
      <c r="M11" s="1"/>
    </row>
    <row r="12" spans="1:13" x14ac:dyDescent="0.25">
      <c r="A12" s="1"/>
      <c r="M12" s="1"/>
    </row>
    <row r="13" spans="1:13" x14ac:dyDescent="0.25">
      <c r="A13" s="1"/>
      <c r="B13" s="95" t="s">
        <v>266</v>
      </c>
      <c r="E13" s="96" t="s">
        <v>344</v>
      </c>
      <c r="M13" s="1"/>
    </row>
    <row r="14" spans="1:13" x14ac:dyDescent="0.25">
      <c r="A14" s="1"/>
      <c r="M14" s="1"/>
    </row>
    <row r="15" spans="1:13" x14ac:dyDescent="0.25">
      <c r="A15" s="1"/>
      <c r="B15" s="95" t="s">
        <v>270</v>
      </c>
      <c r="E15" s="293" t="s">
        <v>406</v>
      </c>
      <c r="F15" s="293"/>
      <c r="G15" s="293"/>
      <c r="H15" s="293"/>
      <c r="I15" s="293"/>
      <c r="J15" s="293"/>
      <c r="K15" s="293"/>
      <c r="L15" s="293"/>
      <c r="M15" s="1"/>
    </row>
    <row r="16" spans="1:13" x14ac:dyDescent="0.25">
      <c r="A16" s="1"/>
      <c r="E16" s="293"/>
      <c r="F16" s="293"/>
      <c r="G16" s="293"/>
      <c r="H16" s="293"/>
      <c r="I16" s="293"/>
      <c r="J16" s="293"/>
      <c r="K16" s="293"/>
      <c r="L16" s="293"/>
      <c r="M16" s="1"/>
    </row>
    <row r="17" spans="1:14" x14ac:dyDescent="0.25">
      <c r="A17" s="1"/>
      <c r="E17" s="293"/>
      <c r="F17" s="293"/>
      <c r="G17" s="293"/>
      <c r="H17" s="293"/>
      <c r="I17" s="293"/>
      <c r="J17" s="293"/>
      <c r="K17" s="293"/>
      <c r="L17" s="293"/>
      <c r="M17" s="1"/>
    </row>
    <row r="18" spans="1:14" x14ac:dyDescent="0.25">
      <c r="A18" s="1"/>
      <c r="E18" s="293"/>
      <c r="F18" s="293"/>
      <c r="G18" s="293"/>
      <c r="H18" s="293"/>
      <c r="I18" s="293"/>
      <c r="J18" s="293"/>
      <c r="K18" s="293"/>
      <c r="L18" s="293"/>
      <c r="M18" s="1"/>
    </row>
    <row r="19" spans="1:14" ht="32.25" customHeight="1" x14ac:dyDescent="0.25">
      <c r="A19" s="1"/>
      <c r="E19" s="293"/>
      <c r="F19" s="293"/>
      <c r="G19" s="293"/>
      <c r="H19" s="293"/>
      <c r="I19" s="293"/>
      <c r="J19" s="293"/>
      <c r="K19" s="293"/>
      <c r="L19" s="293"/>
      <c r="M19" s="1"/>
    </row>
    <row r="20" spans="1:14" ht="15" customHeight="1" x14ac:dyDescent="0.25">
      <c r="A20" s="1"/>
      <c r="E20" s="293" t="s">
        <v>271</v>
      </c>
      <c r="F20" s="293"/>
      <c r="G20" s="293"/>
      <c r="H20" s="293"/>
      <c r="I20" s="293"/>
      <c r="J20" s="293"/>
      <c r="K20" s="293"/>
      <c r="L20" s="293"/>
      <c r="M20" s="98"/>
      <c r="N20" s="83"/>
    </row>
    <row r="21" spans="1:14" x14ac:dyDescent="0.25">
      <c r="A21" s="1"/>
      <c r="E21" s="293"/>
      <c r="F21" s="293"/>
      <c r="G21" s="293"/>
      <c r="H21" s="293"/>
      <c r="I21" s="293"/>
      <c r="J21" s="293"/>
      <c r="K21" s="293"/>
      <c r="L21" s="293"/>
      <c r="M21" s="98"/>
      <c r="N21" s="83"/>
    </row>
    <row r="22" spans="1:14" x14ac:dyDescent="0.25">
      <c r="A22" s="1"/>
      <c r="E22" s="293"/>
      <c r="F22" s="293"/>
      <c r="G22" s="293"/>
      <c r="H22" s="293"/>
      <c r="I22" s="293"/>
      <c r="J22" s="293"/>
      <c r="K22" s="293"/>
      <c r="L22" s="293"/>
      <c r="M22" s="1"/>
    </row>
    <row r="23" spans="1:14" x14ac:dyDescent="0.25">
      <c r="A23" s="1"/>
      <c r="E23" s="182"/>
      <c r="F23" s="182"/>
      <c r="G23" s="182"/>
      <c r="H23" s="182"/>
      <c r="I23" s="182"/>
      <c r="J23" s="182"/>
      <c r="K23" s="182"/>
      <c r="L23" s="182"/>
      <c r="M23" s="1"/>
    </row>
    <row r="24" spans="1:14" x14ac:dyDescent="0.25">
      <c r="A24" s="1"/>
      <c r="M24" s="1"/>
    </row>
    <row r="25" spans="1:14" x14ac:dyDescent="0.25">
      <c r="A25" s="1"/>
      <c r="M25" s="1"/>
    </row>
    <row r="26" spans="1:14" x14ac:dyDescent="0.25">
      <c r="A26" s="1"/>
      <c r="B26" s="95" t="s">
        <v>267</v>
      </c>
      <c r="E26" s="97" t="s">
        <v>268</v>
      </c>
      <c r="M26" s="1"/>
    </row>
    <row r="27" spans="1:14" x14ac:dyDescent="0.25">
      <c r="A27" s="1"/>
      <c r="M27" s="1"/>
    </row>
    <row r="28" spans="1:14" x14ac:dyDescent="0.25">
      <c r="A28" s="1"/>
      <c r="M28" s="1"/>
    </row>
    <row r="29" spans="1:14" x14ac:dyDescent="0.25">
      <c r="A29" s="1"/>
      <c r="M29" s="1"/>
    </row>
    <row r="30" spans="1:14" x14ac:dyDescent="0.25">
      <c r="A30" s="1"/>
      <c r="B30" s="95" t="s">
        <v>269</v>
      </c>
      <c r="E30" s="182" t="s">
        <v>272</v>
      </c>
      <c r="F30" s="182"/>
      <c r="G30" s="182"/>
      <c r="H30" s="182"/>
      <c r="I30" s="182"/>
      <c r="J30" s="182"/>
      <c r="K30" s="182"/>
      <c r="L30" s="182"/>
      <c r="M30" s="1"/>
    </row>
    <row r="31" spans="1:14" x14ac:dyDescent="0.25">
      <c r="A31" s="1"/>
      <c r="E31" s="182"/>
      <c r="F31" s="182"/>
      <c r="G31" s="182"/>
      <c r="H31" s="182"/>
      <c r="I31" s="182"/>
      <c r="J31" s="182"/>
      <c r="K31" s="182"/>
      <c r="L31" s="182"/>
      <c r="M31" s="1"/>
    </row>
    <row r="32" spans="1:14" x14ac:dyDescent="0.25">
      <c r="A32" s="1"/>
      <c r="M32" s="1"/>
    </row>
    <row r="33" spans="1:13" x14ac:dyDescent="0.25">
      <c r="A33" s="1"/>
      <c r="M33" s="1"/>
    </row>
    <row r="34" spans="1:13" x14ac:dyDescent="0.25">
      <c r="A34" s="1"/>
      <c r="M34" s="1"/>
    </row>
    <row r="35" spans="1:13" x14ac:dyDescent="0.25">
      <c r="A35" s="1"/>
      <c r="M35" s="1"/>
    </row>
    <row r="36" spans="1:13" x14ac:dyDescent="0.25">
      <c r="A36" s="1"/>
      <c r="M36" s="1"/>
    </row>
    <row r="37" spans="1:13" x14ac:dyDescent="0.25">
      <c r="A37" s="1"/>
      <c r="M37" s="1"/>
    </row>
    <row r="38" spans="1:13" ht="6.95" customHeight="1" x14ac:dyDescent="0.25">
      <c r="A38" s="1"/>
      <c r="B38" s="1"/>
      <c r="C38" s="1"/>
      <c r="D38" s="1"/>
      <c r="E38" s="1"/>
      <c r="F38" s="1"/>
      <c r="G38" s="1"/>
      <c r="H38" s="1"/>
      <c r="I38" s="1"/>
      <c r="J38" s="1"/>
      <c r="K38" s="1"/>
      <c r="L38" s="1"/>
      <c r="M38" s="1"/>
    </row>
  </sheetData>
  <mergeCells count="3">
    <mergeCell ref="E30:L31"/>
    <mergeCell ref="E20:L23"/>
    <mergeCell ref="E15:L19"/>
  </mergeCells>
  <hyperlinks>
    <hyperlink ref="E26" r:id="rId1"/>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Basisangaben Unternehmen</vt:lpstr>
      <vt:lpstr>Strategie_Strom</vt:lpstr>
      <vt:lpstr>Geschäftsmodelle_Strom</vt:lpstr>
      <vt:lpstr>CO2_Rechner_Strom</vt:lpstr>
      <vt:lpstr>Impressum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Finus</dc:creator>
  <cp:lastModifiedBy>Oliver Finus</cp:lastModifiedBy>
  <dcterms:created xsi:type="dcterms:W3CDTF">2014-01-30T13:19:25Z</dcterms:created>
  <dcterms:modified xsi:type="dcterms:W3CDTF">2016-12-19T10:10:41Z</dcterms:modified>
</cp:coreProperties>
</file>